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D:\AGOMEZ\Planeación\2020\Plan de ación\"/>
    </mc:Choice>
  </mc:AlternateContent>
  <xr:revisionPtr revIDLastSave="0" documentId="13_ncr:1_{F6FDD512-C460-430A-ADBA-0C7145639379}" xr6:coauthVersionLast="45" xr6:coauthVersionMax="45" xr10:uidLastSave="{00000000-0000-0000-0000-000000000000}"/>
  <bookViews>
    <workbookView xWindow="-120" yWindow="-120" windowWidth="20730" windowHeight="11160" firstSheet="1" activeTab="4" xr2:uid="{0097AA83-044A-413A-A515-945CED3814D5}"/>
  </bookViews>
  <sheets>
    <sheet name="Parámetros" sheetId="2" state="hidden" r:id="rId1"/>
    <sheet name="OBJETIVOS ESTRATEGICOS" sheetId="3" r:id="rId2"/>
    <sheet name="INICIATIVAS" sheetId="9" r:id="rId3"/>
    <sheet name="LINEAS DE ACCIÓN" sheetId="10" r:id="rId4"/>
    <sheet name="PLAN DE ACCION" sheetId="1" r:id="rId5"/>
  </sheets>
  <externalReferences>
    <externalReference r:id="rId6"/>
    <externalReference r:id="rId7"/>
  </externalReferences>
  <definedNames>
    <definedName name="_xlnm._FilterDatabase" localSheetId="0" hidden="1">Parámetros!$A$2:$F$51</definedName>
    <definedName name="_xlnm._FilterDatabase" localSheetId="4" hidden="1">'PLAN DE ACCION'!$A$3:$Z$303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9" l="1"/>
  <c r="B8" i="9"/>
  <c r="B13" i="9"/>
  <c r="B16" i="9"/>
  <c r="L123" i="1" l="1"/>
  <c r="L124" i="1"/>
  <c r="L125" i="1"/>
  <c r="L126" i="1"/>
  <c r="L127" i="1"/>
  <c r="L128" i="1"/>
  <c r="L158" i="1" l="1"/>
  <c r="L157" i="1"/>
  <c r="L162" i="1"/>
  <c r="L161" i="1"/>
  <c r="L160" i="1"/>
  <c r="L167" i="1"/>
  <c r="L166" i="1"/>
  <c r="E282" i="1"/>
  <c r="E283" i="1"/>
  <c r="L23" i="1"/>
  <c r="L22" i="1"/>
  <c r="L21" i="1"/>
  <c r="L20" i="1"/>
  <c r="L19" i="1"/>
  <c r="L18" i="1"/>
  <c r="L17" i="1"/>
  <c r="L16" i="1"/>
  <c r="L15" i="1"/>
  <c r="L13" i="1"/>
  <c r="L12" i="1"/>
  <c r="L8" i="1"/>
  <c r="L9" i="1"/>
  <c r="L10" i="1"/>
  <c r="L11" i="1"/>
  <c r="L7" i="1"/>
  <c r="L292" i="1"/>
  <c r="L237" i="1"/>
  <c r="L291" i="1"/>
  <c r="L252" i="1"/>
  <c r="L34" i="1"/>
  <c r="L301" i="1"/>
  <c r="L250" i="1"/>
  <c r="L277" i="1"/>
  <c r="E109" i="1"/>
  <c r="L109" i="1"/>
  <c r="L206" i="1"/>
  <c r="E87" i="1"/>
  <c r="L87" i="1"/>
  <c r="E291" i="1"/>
  <c r="E292" i="1"/>
  <c r="L243" i="1"/>
  <c r="L254" i="1"/>
  <c r="L255" i="1"/>
  <c r="L251" i="1"/>
  <c r="L249" i="1"/>
  <c r="L248" i="1"/>
  <c r="E176" i="1"/>
  <c r="E168" i="1"/>
  <c r="E169" i="1"/>
  <c r="E170" i="1"/>
  <c r="E171" i="1"/>
  <c r="E172" i="1"/>
  <c r="E173" i="1"/>
  <c r="E174" i="1"/>
  <c r="E175" i="1"/>
  <c r="E178" i="1"/>
  <c r="E179" i="1"/>
  <c r="E180" i="1"/>
  <c r="E181" i="1"/>
  <c r="E182" i="1"/>
  <c r="E183" i="1"/>
  <c r="E184" i="1"/>
  <c r="E177" i="1"/>
  <c r="E185" i="1"/>
  <c r="E290" i="1"/>
  <c r="E293" i="1"/>
  <c r="E294" i="1"/>
  <c r="E295" i="1"/>
  <c r="E296" i="1"/>
  <c r="E297" i="1"/>
  <c r="E298" i="1"/>
  <c r="E299" i="1"/>
  <c r="E300" i="1"/>
  <c r="E303" i="1"/>
  <c r="L177" i="1"/>
  <c r="L286" i="1"/>
  <c r="L272" i="1"/>
  <c r="E286" i="1"/>
  <c r="E272" i="1"/>
  <c r="L256" i="1"/>
  <c r="L222" i="1"/>
  <c r="L198" i="1"/>
  <c r="L163" i="1"/>
  <c r="L151" i="1"/>
  <c r="E222" i="1"/>
  <c r="E198" i="1"/>
  <c r="E163" i="1"/>
  <c r="E151" i="1"/>
  <c r="L82" i="1"/>
  <c r="E82" i="1"/>
  <c r="L47" i="1"/>
  <c r="E47" i="1"/>
  <c r="L302" i="1"/>
  <c r="L143" i="1"/>
  <c r="L142" i="1"/>
  <c r="L141" i="1"/>
  <c r="L140" i="1"/>
  <c r="L139" i="1"/>
  <c r="L138" i="1"/>
  <c r="E103" i="1"/>
  <c r="L137" i="1"/>
  <c r="L180" i="1"/>
  <c r="L289" i="1"/>
  <c r="E137" i="1"/>
  <c r="L303" i="1"/>
  <c r="L287" i="1"/>
  <c r="E287" i="1"/>
  <c r="L164" i="1"/>
  <c r="E164" i="1"/>
  <c r="L48" i="1"/>
  <c r="L223" i="1"/>
  <c r="L144" i="1"/>
  <c r="L97" i="1"/>
  <c r="L119" i="1"/>
  <c r="L118" i="1"/>
  <c r="L98" i="1"/>
  <c r="L102" i="1"/>
  <c r="L101" i="1"/>
  <c r="L100" i="1"/>
  <c r="L99" i="1"/>
  <c r="L122" i="1"/>
  <c r="L121" i="1"/>
  <c r="L111" i="1"/>
  <c r="L110" i="1"/>
  <c r="L117" i="1"/>
  <c r="L116" i="1"/>
  <c r="L115" i="1"/>
  <c r="L114" i="1"/>
  <c r="L113" i="1"/>
  <c r="L136" i="1"/>
  <c r="L134" i="1"/>
  <c r="L107" i="1"/>
  <c r="L106" i="1"/>
  <c r="L105" i="1"/>
  <c r="L104" i="1"/>
  <c r="L131" i="1"/>
  <c r="L130" i="1"/>
  <c r="L129" i="1"/>
  <c r="L216" i="1"/>
  <c r="L214" i="1"/>
  <c r="L213" i="1"/>
  <c r="L226" i="1"/>
  <c r="L225" i="1"/>
  <c r="L224" i="1"/>
  <c r="L221" i="1"/>
  <c r="L220" i="1"/>
  <c r="L219" i="1"/>
  <c r="L218" i="1"/>
  <c r="L217" i="1"/>
  <c r="L165" i="1"/>
  <c r="L186" i="1"/>
  <c r="L209" i="1"/>
  <c r="L197" i="1"/>
  <c r="L196" i="1"/>
  <c r="L193" i="1"/>
  <c r="L205" i="1"/>
  <c r="L212" i="1"/>
  <c r="L211" i="1"/>
  <c r="L210" i="1"/>
  <c r="L189" i="1"/>
  <c r="L187" i="1"/>
  <c r="L199" i="1"/>
  <c r="L190" i="1"/>
  <c r="L207" i="1"/>
  <c r="L156" i="1"/>
  <c r="L155" i="1"/>
  <c r="L154" i="1"/>
  <c r="L147" i="1"/>
  <c r="L146" i="1"/>
  <c r="L145" i="1"/>
  <c r="L153" i="1"/>
  <c r="L152" i="1"/>
  <c r="L150" i="1"/>
  <c r="L149" i="1"/>
  <c r="L148" i="1"/>
  <c r="L257" i="1"/>
  <c r="E48" i="1"/>
  <c r="E223" i="1"/>
  <c r="E144" i="1"/>
  <c r="E97" i="1"/>
  <c r="L46" i="1"/>
  <c r="L45" i="1"/>
  <c r="L44" i="1"/>
  <c r="L43" i="1"/>
  <c r="L42" i="1"/>
  <c r="L41" i="1"/>
  <c r="L40" i="1"/>
  <c r="L39" i="1"/>
  <c r="L38" i="1"/>
  <c r="L37" i="1"/>
  <c r="L36" i="1"/>
  <c r="L24" i="1"/>
  <c r="L35" i="1"/>
  <c r="E216" i="1"/>
  <c r="E215" i="1"/>
  <c r="E214" i="1"/>
  <c r="E213" i="1"/>
  <c r="E226" i="1"/>
  <c r="E225" i="1"/>
  <c r="E224" i="1"/>
  <c r="E221" i="1"/>
  <c r="E220" i="1"/>
  <c r="E219" i="1"/>
  <c r="E218" i="1"/>
  <c r="E217" i="1"/>
  <c r="E159" i="1"/>
  <c r="E158" i="1"/>
  <c r="E157" i="1"/>
  <c r="E167" i="1"/>
  <c r="E166" i="1"/>
  <c r="E165" i="1"/>
  <c r="E162" i="1"/>
  <c r="E161" i="1"/>
  <c r="E160" i="1"/>
  <c r="E186" i="1"/>
  <c r="E209" i="1"/>
  <c r="E197" i="1"/>
  <c r="E196" i="1"/>
  <c r="E195" i="1"/>
  <c r="E194" i="1"/>
  <c r="E193" i="1"/>
  <c r="E205" i="1"/>
  <c r="E212" i="1"/>
  <c r="E211" i="1"/>
  <c r="E210" i="1"/>
  <c r="E204" i="1"/>
  <c r="E189" i="1"/>
  <c r="E188" i="1"/>
  <c r="E187" i="1"/>
  <c r="E203" i="1"/>
  <c r="E202" i="1"/>
  <c r="E201" i="1"/>
  <c r="E200" i="1"/>
  <c r="E199" i="1"/>
  <c r="E192" i="1"/>
  <c r="E191" i="1"/>
  <c r="E190" i="1"/>
  <c r="E208" i="1"/>
  <c r="E207" i="1"/>
  <c r="E206" i="1"/>
  <c r="E156" i="1"/>
  <c r="E155" i="1"/>
  <c r="E154" i="1"/>
  <c r="E147" i="1"/>
  <c r="E146" i="1"/>
  <c r="E145" i="1"/>
  <c r="E153" i="1"/>
  <c r="E152" i="1"/>
  <c r="E150" i="1"/>
  <c r="E149" i="1"/>
  <c r="E148" i="1"/>
  <c r="E255" i="1"/>
  <c r="E288" i="1"/>
  <c r="E280" i="1"/>
  <c r="E279" i="1"/>
  <c r="E278" i="1"/>
  <c r="E285" i="1"/>
  <c r="E284" i="1"/>
  <c r="E281" i="1"/>
  <c r="E46" i="1"/>
  <c r="E45" i="1"/>
  <c r="E44" i="1"/>
  <c r="E43" i="1"/>
  <c r="E42" i="1"/>
  <c r="E41" i="1"/>
  <c r="E40" i="1"/>
  <c r="E39" i="1"/>
  <c r="E38" i="1"/>
  <c r="E37" i="1"/>
  <c r="E36" i="1"/>
  <c r="E24" i="1"/>
  <c r="E35" i="1"/>
  <c r="E34" i="1"/>
  <c r="E33" i="1"/>
  <c r="E32" i="1"/>
  <c r="E31" i="1"/>
  <c r="E30" i="1"/>
  <c r="E29" i="1"/>
  <c r="E28" i="1"/>
  <c r="E27" i="1"/>
  <c r="E26" i="1"/>
  <c r="E25" i="1"/>
  <c r="E233" i="1"/>
  <c r="E232" i="1"/>
  <c r="E231" i="1"/>
  <c r="E230" i="1"/>
  <c r="E229" i="1"/>
  <c r="E228" i="1"/>
  <c r="E227" i="1"/>
  <c r="E236" i="1"/>
  <c r="E235" i="1"/>
  <c r="E234" i="1"/>
  <c r="E86" i="1"/>
  <c r="E85" i="1"/>
  <c r="E93" i="1"/>
  <c r="E92" i="1"/>
  <c r="E91" i="1"/>
  <c r="E84" i="1"/>
  <c r="E83" i="1"/>
  <c r="E90" i="1"/>
  <c r="E89" i="1"/>
  <c r="E88" i="1"/>
  <c r="E96" i="1"/>
  <c r="E95" i="1"/>
  <c r="E94" i="1"/>
  <c r="E72" i="1"/>
  <c r="E71" i="1"/>
  <c r="E70" i="1"/>
  <c r="E69" i="1"/>
  <c r="E68" i="1"/>
  <c r="E67" i="1"/>
  <c r="E66" i="1"/>
  <c r="E81" i="1"/>
  <c r="E75" i="1"/>
  <c r="E74" i="1"/>
  <c r="E73" i="1"/>
  <c r="E65" i="1"/>
  <c r="E64" i="1"/>
  <c r="E63" i="1"/>
  <c r="E62" i="1"/>
  <c r="E61" i="1"/>
  <c r="E60" i="1"/>
  <c r="E59" i="1"/>
  <c r="E58" i="1"/>
  <c r="E57" i="1"/>
  <c r="E56" i="1"/>
  <c r="E55" i="1"/>
  <c r="E54" i="1"/>
  <c r="E53" i="1"/>
  <c r="E52" i="1"/>
  <c r="E51" i="1"/>
  <c r="E50" i="1"/>
  <c r="E49" i="1"/>
  <c r="E80" i="1"/>
  <c r="E79" i="1"/>
  <c r="E78" i="1"/>
  <c r="E77" i="1"/>
  <c r="E76" i="1"/>
  <c r="E273" i="1"/>
  <c r="E277" i="1"/>
  <c r="E276" i="1"/>
  <c r="E275" i="1"/>
  <c r="E274" i="1"/>
  <c r="E268" i="1"/>
  <c r="E271" i="1"/>
  <c r="E269" i="1"/>
  <c r="E270" i="1"/>
  <c r="E266" i="1"/>
  <c r="E265" i="1"/>
  <c r="E264" i="1"/>
  <c r="E263" i="1"/>
  <c r="E262" i="1"/>
  <c r="E261" i="1"/>
  <c r="E260" i="1"/>
  <c r="E259" i="1"/>
  <c r="E258" i="1"/>
  <c r="E267" i="1"/>
  <c r="L288" i="1"/>
  <c r="J288" i="1"/>
  <c r="L280" i="1"/>
  <c r="J280" i="1"/>
  <c r="L279" i="1"/>
  <c r="L284" i="1"/>
  <c r="L278" i="1"/>
  <c r="L283" i="1"/>
  <c r="L233" i="1"/>
  <c r="L232" i="1"/>
  <c r="L230" i="1"/>
  <c r="L229" i="1"/>
  <c r="L228" i="1"/>
  <c r="L227" i="1"/>
  <c r="L236" i="1"/>
  <c r="L235" i="1"/>
  <c r="L234" i="1"/>
  <c r="L300" i="1"/>
  <c r="L299" i="1"/>
  <c r="L298" i="1"/>
  <c r="L290" i="1"/>
  <c r="L297" i="1"/>
  <c r="L296" i="1"/>
  <c r="X294" i="1"/>
  <c r="W294" i="1"/>
  <c r="W295" i="1" s="1"/>
  <c r="V294" i="1"/>
  <c r="V295" i="1" s="1"/>
  <c r="U294" i="1"/>
  <c r="T294" i="1"/>
  <c r="X293" i="1"/>
  <c r="W293" i="1"/>
  <c r="V293" i="1"/>
  <c r="U293" i="1"/>
  <c r="T293" i="1"/>
  <c r="S293" i="1"/>
  <c r="L184" i="1"/>
  <c r="L183" i="1"/>
  <c r="L182" i="1"/>
  <c r="L181" i="1"/>
  <c r="L185" i="1"/>
  <c r="L178" i="1"/>
  <c r="L175" i="1"/>
  <c r="L174" i="1"/>
  <c r="L173" i="1"/>
  <c r="L172" i="1"/>
  <c r="L171" i="1"/>
  <c r="L170" i="1"/>
  <c r="L169" i="1"/>
  <c r="L168" i="1"/>
  <c r="L179" i="1"/>
  <c r="L86" i="1"/>
  <c r="L85" i="1"/>
  <c r="L93" i="1"/>
  <c r="L92" i="1"/>
  <c r="L91" i="1"/>
  <c r="L84" i="1"/>
  <c r="L83" i="1"/>
  <c r="L90" i="1"/>
  <c r="L89" i="1"/>
  <c r="L88" i="1"/>
  <c r="L96" i="1"/>
  <c r="L95" i="1"/>
  <c r="L94" i="1"/>
  <c r="L72" i="1"/>
  <c r="L71" i="1"/>
  <c r="L70" i="1"/>
  <c r="L69" i="1"/>
  <c r="L68" i="1"/>
  <c r="L67" i="1"/>
  <c r="L66" i="1"/>
  <c r="L81" i="1"/>
  <c r="L75" i="1"/>
  <c r="L74" i="1"/>
  <c r="L73" i="1"/>
  <c r="L65" i="1"/>
  <c r="L64" i="1"/>
  <c r="L63" i="1"/>
  <c r="L61" i="1"/>
  <c r="L60" i="1"/>
  <c r="L59" i="1"/>
  <c r="L58" i="1"/>
  <c r="L56" i="1"/>
  <c r="L55" i="1"/>
  <c r="L54" i="1"/>
  <c r="L53" i="1"/>
  <c r="L52" i="1"/>
  <c r="L51" i="1"/>
  <c r="L50" i="1"/>
  <c r="L80" i="1"/>
  <c r="L79" i="1"/>
  <c r="L78" i="1"/>
  <c r="L77" i="1"/>
  <c r="L76" i="1"/>
  <c r="L273" i="1"/>
  <c r="L276" i="1"/>
  <c r="L275" i="1"/>
  <c r="L274" i="1"/>
  <c r="L268" i="1"/>
  <c r="L271" i="1"/>
  <c r="L269" i="1"/>
  <c r="L270" i="1"/>
  <c r="L266" i="1"/>
  <c r="L265" i="1"/>
  <c r="L264" i="1"/>
  <c r="L263" i="1"/>
  <c r="L262" i="1"/>
  <c r="L261" i="1"/>
  <c r="L260" i="1"/>
  <c r="L259" i="1"/>
  <c r="L258" i="1"/>
  <c r="L267" i="1"/>
  <c r="L294" i="1" l="1"/>
  <c r="L293" i="1"/>
  <c r="L29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tc={E7F55DC6-27D9-4541-82FC-E9C8ECEB9BA9}</author>
    <author>Aida Vanessa Gomez Espinosa</author>
    <author>tc={84DA925F-2090-47F7-9411-54FBC0B3BF63}</author>
    <author>tc={245BF337-62FD-4380-A2BE-632D8FEB99E6}</author>
    <author>tc={3DD74338-5AA5-47E6-8F87-E6CBF034DF95}</author>
  </authors>
  <commentList>
    <comment ref="G37" authorId="0" shapeId="0" xr:uid="{E7F55DC6-27D9-4541-82FC-E9C8ECEB9BA9}">
      <text>
        <t>[Comentario encadenado]
Su versión de Excel le permite leer este comentario encadenado; sin embargo, las ediciones que se apliquen se quitarán si el archivo se abre en una versión más reciente de Excel. Más información: https://go.microsoft.com/fwlink/?linkid=870924
Comentario:
    Solicitud rechazada teniendo en cuenta que la responsabilidad debe ser compartida, en especial por ser este año el evento virtual</t>
      </text>
    </comment>
    <comment ref="G42" authorId="1" shapeId="0" xr:uid="{CFC55745-5361-40C0-A1A3-BABD2CF63ADD}">
      <text>
        <r>
          <rPr>
            <b/>
            <sz val="9"/>
            <color indexed="81"/>
            <rFont val="Tahoma"/>
            <family val="2"/>
          </rPr>
          <t>Aida Vanessa Gomez Espinosa:</t>
        </r>
        <r>
          <rPr>
            <sz val="9"/>
            <color indexed="81"/>
            <rFont val="Tahoma"/>
            <family val="2"/>
          </rPr>
          <t xml:space="preserve">
Apoyar en el diseño gráfico de piezas para el curso de Moodle orientado a dar información a los profesores de como atender las necesidades educativas diversas.</t>
        </r>
      </text>
    </comment>
    <comment ref="G109" authorId="2" shapeId="0" xr:uid="{84DA925F-2090-47F7-9411-54FBC0B3BF63}">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aprueba eliminación</t>
      </text>
    </comment>
    <comment ref="G136" authorId="3" shapeId="0" xr:uid="{245BF337-62FD-4380-A2BE-632D8FEB99E6}">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aprueba eliminiación, la meta se deja para cumplir en el mes de junio</t>
      </text>
    </comment>
    <comment ref="G255" authorId="4" shapeId="0" xr:uid="{3DD74338-5AA5-47E6-8F87-E6CBF034DF95}">
      <text>
        <t>[Comentario encadenado]
Su versión de Excel le permite leer este comentario encadenado; sin embargo, las ediciones que se apliquen se quitarán si el archivo se abre en una versión más reciente de Excel. Más información: https://go.microsoft.com/fwlink/?linkid=870924
Comentario:
    90 sedes para esta meta</t>
      </text>
    </comment>
  </commentList>
</comments>
</file>

<file path=xl/sharedStrings.xml><?xml version="1.0" encoding="utf-8"?>
<sst xmlns="http://schemas.openxmlformats.org/spreadsheetml/2006/main" count="3288" uniqueCount="1382">
  <si>
    <t>Objetivo estratégico</t>
  </si>
  <si>
    <t>Proceso Lìder</t>
  </si>
  <si>
    <t>Tipo de proceso</t>
  </si>
  <si>
    <t>Iniciativa</t>
  </si>
  <si>
    <t>Acción</t>
  </si>
  <si>
    <t>Objetivo 1</t>
  </si>
  <si>
    <t>Auditoría interna</t>
  </si>
  <si>
    <t>De control y evaluación</t>
  </si>
  <si>
    <t>Dotar con terminales, soluciones tecnológicas, contenidos digitales, software y hardware a las sedes educativas de preescolar, educación básica y media, pertinentes al contexto educativo y territorial</t>
  </si>
  <si>
    <t>1.1 Diseñar e implementar una hoja de ruta para favorecer el acceso a los recursos tecnológicos de todos los estudiantes con necesidades educativas diversas.</t>
  </si>
  <si>
    <t>Alba</t>
  </si>
  <si>
    <t>Objetivo 2</t>
  </si>
  <si>
    <t>Comunicaciones</t>
  </si>
  <si>
    <t>Estratégico</t>
  </si>
  <si>
    <t>Gestionar las terminales obsoletas y la disposición adecuada de los residuos tecnológicos</t>
  </si>
  <si>
    <t>1.2 Desarrollar e implementar una hoja de ruta para la actualización, mejoras y difusión de contenidos educativos digitales pertinentes</t>
  </si>
  <si>
    <t>Nelly</t>
  </si>
  <si>
    <t>Objetivo 3</t>
  </si>
  <si>
    <t>Direccionamiento estratégico</t>
  </si>
  <si>
    <t>Mejorar la infraestructura de energía eléctrica en las sedes educativas</t>
  </si>
  <si>
    <t>1.3 Diseñar e implementar una estrategia de fomento al uso y apropiación de contenido educativo disponible, en docentes, estudiantes y padres de familia</t>
  </si>
  <si>
    <t>Lina</t>
  </si>
  <si>
    <t>Objetivo 4</t>
  </si>
  <si>
    <t>Formación</t>
  </si>
  <si>
    <t>Misional</t>
  </si>
  <si>
    <t>Acompañar a las entidades territoriales en la estructuración y formulación de proyectos para acceder a recursos en tecnologías digitales</t>
  </si>
  <si>
    <t>1.4 Desarrollar un modelo de focalización y priorización de sedes educativas para la dotación de soluciones tecnológicas, orientado a la disminución de la brecha regional en los departamentos.</t>
  </si>
  <si>
    <t>Andres</t>
  </si>
  <si>
    <t>Gestión administrativa y financiera</t>
  </si>
  <si>
    <t>De apoyo</t>
  </si>
  <si>
    <t>Incrementar el número de sedes educativas con conectividad a Internet</t>
  </si>
  <si>
    <t>1.5 Generar alianzas con el sector público y/o privado que permitan gestionar la implementación de laboratorios de innovación a través de la dotación de tecnologías digitales a las sedes educativas del sector oficial. Estos espacios de aprendizaje colaborativo entre docentes y estudiantes fomentarán el desarrollo de las competencias y habilidades del siglo XXI.</t>
  </si>
  <si>
    <t>Libia</t>
  </si>
  <si>
    <t>Gestión de contratación</t>
  </si>
  <si>
    <t>Aumentar la capacidad de conectividad a Internet en las sedes educativas</t>
  </si>
  <si>
    <t>1.6 Gestionar recursos de cooperación con entidades públicas, sector privado y/u organismos internacionales, entre otros, para aunar esfuerzos técnicos y financieros que permitan aumentar el acceso a tecnologías digitales a la población identificada.</t>
  </si>
  <si>
    <t>Mauricio</t>
  </si>
  <si>
    <t>Gestión de Tecnologías de la información</t>
  </si>
  <si>
    <t>Definir e implementar estrategias para lograr mayor eficiencia en la adquisición de servicios de conectividad</t>
  </si>
  <si>
    <t>1.7 Diseñar lineamientos y acompañar a las instituciones educativas en su implementación, para el seguimiento y gestión ambientalmente adecuada de las tecnologías obsoletas o en desuso en las instituciones educativas oficiales, en el marco de la Política Nacional para la Gestión Integral de Residuos de Aparatos Electrónicos y Eléctricos - RAEEEn este diseño se incluirán: i) Los lineamientos a las instituciones educativas a nivel nacional para integrar a la formación ambiental impartida, las temáticas de producción y consumo responsable y sostenible de los aparatos eléctricos y electrónicos-AEE, la gestión integral de los RAEE, y la economía circular.ii) El desarrollo de lineamientos técnicos ambientales para la realización al interior de las instituciones educativas y con fines de sostenibilidad y educativos, de actividades de extensión de la vida útil de los aparatos eléctricos y electrónicos (mantenimiento, reparación, reacondicionamiento readaptación, reutilización).iii) Un plan de gestión posconsumo de los RAEE generados que involucre acciones articuladas con el sector productivo (productores de AEE, gestores de RAEE) y las autoridades territoriales y ambientales en las regiones.</t>
  </si>
  <si>
    <t>Javier caballero</t>
  </si>
  <si>
    <t>Gestión del talento humano</t>
  </si>
  <si>
    <t>Fortalecer la formación y acompañamiento al docente en la apropiación de las tecnologías digitales para la innovación en las prácticas educativas</t>
  </si>
  <si>
    <t>1.8 Gestionar los Residuos de Aparatos Eléctricos y Electrónicos, generados por las tecnologías obsoletas o en desuso, existentes en sedes educativas oficiales</t>
  </si>
  <si>
    <t>Cata bonilla</t>
  </si>
  <si>
    <t>Gestión jurídica</t>
  </si>
  <si>
    <t>Desarrollar estrategias para fomentar el uso de las tecnologías digitales en la comunidad educativa, orientado a la innovación de las prácticas educativas</t>
  </si>
  <si>
    <t>1.9 Diseñar, implementar y socializar una estrategia para la difusión y promoción de la política nacional para la gestión integral de RAEE dirigida a la comunidad educativa con el fin de sensibilizar y promover la apropiación e implementación efectiva de la política en las regiones Esta estrategia incluirá un componente de cultura frente a la gestión integral y ambientalmente adecuada de residuos y su impacto en el medio ambiente</t>
  </si>
  <si>
    <t>Juli</t>
  </si>
  <si>
    <t>Gestión Logística</t>
  </si>
  <si>
    <t>Definir e implementar estrategias de apropiación de las tecnologías digitales en las prácticas educativas pertinentes a las necesidades del contexto educativo, el territorio y el estudiante</t>
  </si>
  <si>
    <t>1.10 Generar espacios colaborativos de docentes y estudiantes, para el desarrollo y elaboración de proyectos de robótica, programación, diseño D, entre otros, a partir de los componentes electrónicos recuperados de los equipos obsoletos.</t>
  </si>
  <si>
    <t>Alfonso</t>
  </si>
  <si>
    <t>Gestión de soluciones tecnológicas</t>
  </si>
  <si>
    <t>Desarrollar e implementar una estrategia para promover desde la institucionalidad educativa, la apropiación de las tecnologías digitales</t>
  </si>
  <si>
    <t xml:space="preserve">1.11 Construir una hoja de ruta que permita fomentar la generación de soluciones creativas e innovadoras para satisfacer las necesidades de energía eléctrica en las sedes educativas que no cuentan con electricidad </t>
  </si>
  <si>
    <t>Monitoreo y evaluación</t>
  </si>
  <si>
    <t>Desarrollar un proceso sistemático y articulado de monitoreo y evaluación del uso, acceso e impacto de las tecnologías digitales en la educación</t>
  </si>
  <si>
    <t>1.12 Diseñar e implementar una estrategia de acompañamiento técnico unificada y estandarizada a las entidades territoriales para lograr la estructuración y formulación de los proyectos que les permitan obtener recursos para acceder a tecnologías digitales, lo anterior para dejar capacidad instalada en las entidades territoriales</t>
  </si>
  <si>
    <t>Servicio al cliente</t>
  </si>
  <si>
    <t>Desarrollar e implementar mecanismos de medición y evaluación de las competencias para el siglo XXI</t>
  </si>
  <si>
    <t>1.13 Reformular los lineamientos del proyecto Tipo con el fin de permitir a los entes territoriales acceder a tecnologías digitales , conectividad educativa y apropiación haciendo uso de recursos del SGR, mediante la ejecución de un plan de acompañamiento a las entidades territoriales para la formulación, presentación y ejecución de los proyectos.</t>
  </si>
  <si>
    <t>Sostenibilidad Ambiental</t>
  </si>
  <si>
    <t xml:space="preserve">2.1 Diseñar un instrumento que permita identificar las necesidades de conectividad de las sedes educativas </t>
  </si>
  <si>
    <t>HSEQ</t>
  </si>
  <si>
    <t>2.3 Diseñar un instrumento de focalización escalonado de cobertura a internet en sedes educativas, teniendo en cuenta la necesidad institucional y los mecanismos eficientes para la contratación Esta priorización debe entenderse como una estrategia escalonada en donde se proyecte cubrir la totalidad de las sedes educativas en un horizonte temporal de corto, mediano y largo plazo</t>
  </si>
  <si>
    <t>?</t>
  </si>
  <si>
    <t>2.4 Diseñar los lineamientos de categorización de ancho de banda de conectividad de acuerdo con los parámetros mínimos (usuarios, dispositivos conectados efectivamente, región) y otros aspectos que faciliten la implementación de proyectos e iniciativas que fomenten la innovación educativa a través del uso pedagógico de tecnologías digitales.</t>
  </si>
  <si>
    <t>2.5 Construir un documento guía que oriente al Ministerio de Educación y Secretarías de Educación en soluciones de conectividad innovadoras para su implementación y desarrollo</t>
  </si>
  <si>
    <t>2.6 Colombia Compra Eficiente en articulación con el Ministerio de las Tecnologías de Información y las Comunicaciones, actualizará, entre junio de 0 y diciembre de 00 el Acuerdo Marco de servicios de conectividad, evaluando la posibilidad de incorporar en su definición las características de contextos territoriales y las dinámicas de mercado del sector TIC incluyendo mejores requisitos técnicos en la meteria. Lo anterior, con la finalidad de que los entes territoriales puedan disponer de esta herramienta para la contratación y el mejoramiento de la conectividad, especialmente en el contexto rural</t>
  </si>
  <si>
    <t>2.7 Facilitar mecanismos que permitan la generación de demanda agregada para la contratación de conectividad en sedes educativas, estos mecanismos deben ser concertados en conjunto con Colombia Compra Eficiente con el ánimo de eliminar costos de intermediación del servicio y promover el uso eficiente de los recursos.</t>
  </si>
  <si>
    <t>2.8 Definir una estrategia para que el Ministerio de Educación Nacional fomente que las Secretarías de Educación utilicen los instrumentos de agregación de demanda, como un mecanismo más seguro y eficiente en comparación a la contratación de conectividad por separado.</t>
  </si>
  <si>
    <t>3.1 Redefinir e implementar la estrategia orientada al fortalecimiento de las competencias requeridas por los docentes en servicio para la innovación educativa; el nuevo modelo de la oferta de formación deberá abordarse desde un enfoque: 
(i) territorial pertinente para los contextos rurales, 
(ii) escalonado de acuerdo con los niveles de formación inicial de los docentes 
(iii) pertinente con las diferentes áreas de conocimiento, 
(iv) de formación orientado a la innovación de las prácticas educativas para la generación de competencias del siglo XXI en los estudiantes,
(v) flexible para que cada docente pueda diseñar su propio itinerario de formación.</t>
  </si>
  <si>
    <t>3.2 Diseñar e implementar una estrategia acompañamiento y seguimiento a los docentes formados, de forma que se apoye técnica y pedagógicamente al docente para la co-creación de experiencias de enseñanza y aprendizaje, incorporando las tecnologías digitales en las prácticas educativas</t>
  </si>
  <si>
    <t>3.3 Crear una estrategia de articulación del ecosistema de innovación educativa que integren a CPE, los CIER y otras iniciativas y actores claves del territorio, bajo un enfoque que impulse el uso de tecnologías digitales para la Innovación Educativa</t>
  </si>
  <si>
    <t>3.4 Implementar las Escuelas TIC Familia, con el propósito de fomentar el uso de las tecnologías digitales para padres de familia, orientado a procesos de apropiación básica de las TIC para cerrar la brecha digital entre padres de familia, cuidadores e hijos, así como fomentar acciones con la comunidad educativa para mitigar los riesgos de las tecnologías digitales y el uso responsable de Internet.</t>
  </si>
  <si>
    <t>3.5 Promover espacios regionales y nacionales de intercambio de experiencias significativas e innovadoras en el aula a partir del uso de las tecnologías digitales que permita: 
(i) la reflexión de la comunidad educativa sobre las dimensiones ética, comunicativa y cognitiva del uso de las TIC
(ii) incentivar el uso de las tecnologías digitales en las aulas de clase
(iii) visibilizar las experiencias de la comunidad educativa de todas las regiones del país frente al uso de las tecnologías digitales.</t>
  </si>
  <si>
    <t>3.6 Diseñar lineamientos para el fomento de la innovación educativa, orientados a promover en trayectorias educativas, el desarrollo de competencias para el siglo XXI en los niños, las niñas, los adolescentes y jóvenes.</t>
  </si>
  <si>
    <t>3.7 Diseñar e implementar actividades y prácticas educativas orientadas a fomentar uso y apropiación de las tecnologías digitales con el propósito de atender necesidades educativas diversas MEN y apoya CPE</t>
  </si>
  <si>
    <t>3.8 Diseñar e implementar una estrategia de apropiación para los estudiantes acorde con la trayectoria educativa (niveles de preescolar, básica y media), de forma que:
(i) responda a las necesidades de los diferentes contextos territoriales, 
(ii) se incentive y priorice el desarrollo de competencias del siglo XXI, 
(iii) se priorice en la educación media el desarrollo de competencias y habilidades para la Cuarta Revolución Industrial, 
(iv) de manera transversal, se oriente el uso de las TIC a las necesidades e intereses de los estudiantes orientado a la innovación.</t>
  </si>
  <si>
    <t>3.9 Diseñar e implementar espacios de co-creación con los estudiantes para fomentar el desarrollo de competencias del siglo XXI a través de las tecnologías digitales Este proceso formativo tendrá como resultado la identificación de estrategias innovadoras a partir de las tecnologías digitales, permitiéndoles de manera práctica dar solución a las necesidades de su contexto(laboratorios Maker) competencias</t>
  </si>
  <si>
    <t>3.10 Generar, a partir del programa Tecno academia, espacios de aprendizaje e innovación en los estudiantes de la educación media articulándose con el programa CPE</t>
  </si>
  <si>
    <t>3.11 Habilitar espacios para la enseñanza con tecnologías digitales, que permitan activar desde la educación básica y media, las competencias que requiere la economía naranja en el marco de la Cuarta Revolución Industrial.</t>
  </si>
  <si>
    <t>3.12 Implementar en conjunto con las Secretarias de Educación una estrategia de acompañamiento a las Instituciones Educativas para promover procesos de apropiación y uso pedagógico de las tecnologías digitales</t>
  </si>
  <si>
    <t>4.1 Diseñar un modelo de monitoreo y evaluación que identifique aspectos de Innovación educativa desarrollados en programas e iniciativas que se implementen en el entorno educativo con tecnologías digitales Este modelo está propuesto para ser adoptado por las Secretarías de Educación y los demás integrantes del ecosistema de innovación educativa Este modelo debe incluir los lineamientos técnicos y operativos para hacer efectivo el monitoreo y evaluación.</t>
  </si>
  <si>
    <t>4.2 Diseñar y articular instrumentos unificados de recolección de datos que permitan hacer un seguimiento sistemático del acceso y uso de recursos digitales en las prácticas educativas por parte de docentes y estudiantes Estos instrumentos tendrán en cuenta métodos de recolección tipo encuestas, registros administrativos y métodos de recolección de información cualitativa a partir de registros etnográficos, métodos de observación, grupos focales, entre otros Estos instrumentos deberán tener el aval técnico requerido para su implementación (DANE) y estar articulados con la estrategia de monitoreo y evaluación.</t>
  </si>
  <si>
    <t>4.3 Diseñar e implementar el Sistema de Información y Evaluación para la Innovación Educativa a partir de las Tecnologías digitales que compile la información sobre: el uso de las TIC, el acceso a conectividad y recursos digitales, la formación docente, resultados en el aprendizaje de los estudiantes, entre otros Este sistema deberá contar con la información pertinente para realizar el monitoreo y evaluación de la incorporación de las tecnologías digitales, así como, la recolección de datos deben ser compatibles con el Sistema de Información y el observatorio de la Innovación Educativa Importante: Definición e implementación de política publica para la obligatoriedad del reporte de la información</t>
  </si>
  <si>
    <t xml:space="preserve">4.4 Diseñar e implementar un Índice de Innovación Educativa para identificar el estado de apropiación de las TIC en las Instituciones educativas que defina el Ministerio de Educación </t>
  </si>
  <si>
    <t>4.6 Apoyar, en alianza con Colciencias proyectos de investigación para la innovación educativa, y que se desarrollen en las instituciones educativas, para fundamentar las decisiones de política en Innovación Educativa.</t>
  </si>
  <si>
    <t>4.7 Brindar lineamientos para la medición de las competencias del siglo XXI, con base en experiencias nacionales e internacionales</t>
  </si>
  <si>
    <t>4.8 Realizar una evaluación de impacto sobre la política TPA</t>
  </si>
  <si>
    <t xml:space="preserve">5.1 Gobernanza </t>
  </si>
  <si>
    <t>6.1 Categorizar las sedes educativas</t>
  </si>
  <si>
    <t>6.2 Reformulación de proyectos de inversión</t>
  </si>
  <si>
    <t>6.3 Restructuración organizacional</t>
  </si>
  <si>
    <t>6.4 Comunicación estratégica de TPA</t>
  </si>
  <si>
    <t>6.5 Revisión servicio al cliente</t>
  </si>
  <si>
    <t>6.6 Revisión legal CPE</t>
  </si>
  <si>
    <t>6.7 Gobernanza de TI</t>
  </si>
  <si>
    <t>6.8 Incorporar fichas de otras tecnologías en CCE</t>
  </si>
  <si>
    <t>OBJETIVO ESTRATÉGICO</t>
  </si>
  <si>
    <t>METAS</t>
  </si>
  <si>
    <t>OE1 - Mejorar las condiciones de acceso a las herramientas digitales de las comunidades educativas del país</t>
  </si>
  <si>
    <t>OE2 - Formar y acompañar a los docentes del país para aumentar sus competencias en el uso práctico de las TIC</t>
  </si>
  <si>
    <t>* Formar 5.000 docentes pertenecientes a las sedes educativas del país y acompañarlos en el  uso pedagogíco de las TIC.
* Ejecutar actividades de apropiación de TIC con 50.000 estudiantes</t>
  </si>
  <si>
    <t>OE3 - Reducir el impacto negativo que ocasionan las TIC sobre el medio ambiente</t>
  </si>
  <si>
    <t>* Retomar 15.000 terminales en desuso reduciendo el impacto negativo en el medio ambiente
* Demanufacturar 190 toneladas de residuos eléctricos y electrónicos provenientes de la retoma en las sedes educativas del país
* Capacitar 1.000 personas de la comunidad en la correcta disposición de residuos de aparatos eléctricos y electrónicos</t>
  </si>
  <si>
    <t>OE4 - Consolidar a Computadores para Educar como un programa sostenible, eficiente e innovador que contribuye logro de los objetivos de desarrollo sostenible</t>
  </si>
  <si>
    <t>-</t>
  </si>
  <si>
    <t>OE1</t>
  </si>
  <si>
    <t>Articulación institucional oportuna y eficaz</t>
  </si>
  <si>
    <t>Gestión institucional eficiente y sostenible</t>
  </si>
  <si>
    <t>OE2</t>
  </si>
  <si>
    <t>OE3</t>
  </si>
  <si>
    <t>OE4</t>
  </si>
  <si>
    <t>Comunicación estratégica</t>
  </si>
  <si>
    <t>Innovación y mejora continua</t>
  </si>
  <si>
    <t>Monitoreo, control y evaluación</t>
  </si>
  <si>
    <t>Aportar información de interés para la mejora de los procesos</t>
  </si>
  <si>
    <t>Garantizar la articulación eficiente con los demás procesos de la entidad para adquirir las nuevas soluciones tecnológicas</t>
  </si>
  <si>
    <t>Diseñar la estrategia de acceso, uso y apropiación</t>
  </si>
  <si>
    <t>Ejecutar la estrategia de acceso, uso y apropiación diseñado.</t>
  </si>
  <si>
    <t>Atender y gestionar las necesidades de los beneficiarios y/o interesados de la Entidad</t>
  </si>
  <si>
    <t>Gestionar eficientemente el inventario</t>
  </si>
  <si>
    <t>Verificar periódicamente el inventario del proceso</t>
  </si>
  <si>
    <t>3.4 Implementar las actividades dirigidas a la familia, con el propósito de fomentar el uso de las tecnologías digitales para padres de familia, orientado a procesos de apropiación básica de las TIC para cerrar la brecha digital entre padres de familia, cuidadores e hijos, así como fomentar acciones con la comunidad educativa para mitigar los riesgos de las tecnologías digitales y el uso responsable de Internet.</t>
  </si>
  <si>
    <t>3.1 Redefinir e implementar la estrategia orientada al fortalecimiento de las competencias requeridas por los docentes en servicio para la innovación educativa</t>
  </si>
  <si>
    <t>3.2 Diseñar e implementar una estrategia acompañamiento y seguimiento a los docentes formados, de forma que se apoye técnica y pedagógicamente al docente para la co-creación de experiencias de enseñanza y aprendizaje, incorporando las tecnologías digitales en las prácticas educativas.</t>
  </si>
  <si>
    <t>Fortalecer la cultura de la innovación</t>
  </si>
  <si>
    <t xml:space="preserve">Comunicación interna </t>
  </si>
  <si>
    <t>4.2 Diseñar y articular instrumentos unificados de recolección de datos que permitan hacer un seguimiento sistemático del acceso y uso de recursos digitales en las prácticas educativas por parte de docentes y estudiantes. Estos instrumentos tendrán en cuenta métodos de recolección tipo encuestas, registros administrativos y métodos de recolección de información cualitativa a partir de registros etnográficos, métodos de observación, grupos focales, entre otros. Estos instrumentos deberán tener el aval técnico requerido para su implementación (DANE) y estar articulados con la estrategia de monitoreo y evaluación.</t>
  </si>
  <si>
    <t>Desarrollar las competencias y conocimientos</t>
  </si>
  <si>
    <t>Proporcionar y mantener un ambiente laboral Saludable</t>
  </si>
  <si>
    <t>Administrar efectivamente los recursos financieros de CPE</t>
  </si>
  <si>
    <t>Administrar efectivamente los recursos físicos de CPE</t>
  </si>
  <si>
    <t>Apoyo Jurídico a la Entidad</t>
  </si>
  <si>
    <t>Atención al cliente interno</t>
  </si>
  <si>
    <t>Capacitación al cliente interno</t>
  </si>
  <si>
    <t>Coordinar de manera eficiente la relación con entes externos</t>
  </si>
  <si>
    <t>Desarrollar una acertada Gestión Institucional</t>
  </si>
  <si>
    <t>Ejecución del PAA</t>
  </si>
  <si>
    <t>Evaluar adecuadamente la Gestión del Riesgo</t>
  </si>
  <si>
    <t>Fortalecer de manera activa la cultura hacia la prevención</t>
  </si>
  <si>
    <t xml:space="preserve">Fortalecer la gestión de los proyectos </t>
  </si>
  <si>
    <t>Fortalecer los sistemas integrados de gestión</t>
  </si>
  <si>
    <t>Gestión oportuna de los Planes de Mejoramiento</t>
  </si>
  <si>
    <t>Gestionar eficazmente la información pública de la organización</t>
  </si>
  <si>
    <t>Gestionar eficientemente el presupuesto de la entidad</t>
  </si>
  <si>
    <t xml:space="preserve">Gestionar Infraestructura de TI </t>
  </si>
  <si>
    <t>Gestionar la información financiera, contable y presupuestal</t>
  </si>
  <si>
    <t>Gestionar oportunamente el plan estratégico</t>
  </si>
  <si>
    <t xml:space="preserve">Gestionar servicios de TI </t>
  </si>
  <si>
    <t>Implementar los grupos primarios</t>
  </si>
  <si>
    <t>Liquidación de Contratos y Convenios</t>
  </si>
  <si>
    <t>Representación judicial de la Entidad</t>
  </si>
  <si>
    <t>Seguimiento a Manual de comité conciliación y defensa judicial.</t>
  </si>
  <si>
    <t>Seguimiento al Plan Anticorrupción y de Atención al ciudadano</t>
  </si>
  <si>
    <t xml:space="preserve">Desarrollar Sistema de Información Misional </t>
  </si>
  <si>
    <t xml:space="preserve">Implementar un modelo de seguridad y privacidad de la información (MSPI) </t>
  </si>
  <si>
    <t>Investigación y Desarrollo (I+D)</t>
  </si>
  <si>
    <t>Mejorar el desempeño de la política de gobierno digital, para abordar la adopción y explotación de la transformación digital (Conpes 3975)</t>
  </si>
  <si>
    <t>Contribuir a la toma de decisiones mediante el seguimiento y evaluación de los pilotos o pruebas de concepto realizados por los procesos institucionales</t>
  </si>
  <si>
    <t>Efectuar monitoreo y seguimiento al efecto de las actividades desarrolladas por Computadores para Educar en las sedes educativas públicas del nivel nacional según muestra determinada, de cara a las estrategias institucionales.</t>
  </si>
  <si>
    <t>Realizar monitoreo y seguimiento al impacto de las actividades desarrolladas por los procesos misionales de Computadores para Educar en las sedes educativas públicas del nivel nacional.</t>
  </si>
  <si>
    <t>PLAN DE ACCIÓN DE COMPUTADORES PARA EDUCAR VIGENCIA 2020</t>
  </si>
  <si>
    <t>Ítem</t>
  </si>
  <si>
    <t>Proceso Líder</t>
  </si>
  <si>
    <t>Línea de acción</t>
  </si>
  <si>
    <t>Nombre Actividad</t>
  </si>
  <si>
    <t>ID actividad</t>
  </si>
  <si>
    <t>Descripción actividad</t>
  </si>
  <si>
    <t>Ponderación actividad</t>
  </si>
  <si>
    <t>Soporte</t>
  </si>
  <si>
    <t>Meta</t>
  </si>
  <si>
    <t>Unidades de la meta</t>
  </si>
  <si>
    <t>Ene</t>
  </si>
  <si>
    <t>Feb</t>
  </si>
  <si>
    <t>Mar</t>
  </si>
  <si>
    <t>Abr</t>
  </si>
  <si>
    <t>May</t>
  </si>
  <si>
    <t>Jun</t>
  </si>
  <si>
    <t>Jul</t>
  </si>
  <si>
    <t>Ago</t>
  </si>
  <si>
    <t>Sep</t>
  </si>
  <si>
    <t>Oct</t>
  </si>
  <si>
    <t>Nov</t>
  </si>
  <si>
    <t>Dic</t>
  </si>
  <si>
    <t>Procedimiento</t>
  </si>
  <si>
    <t>Realizar seguimiento a respuesta a los requerimientos de entes de control</t>
  </si>
  <si>
    <t>AI_1.1</t>
  </si>
  <si>
    <t>Atención de Requerimientos, Auditorias.</t>
  </si>
  <si>
    <t>Cuadro de relación de requerimientos actualizado</t>
  </si>
  <si>
    <t>Requerimientos y/o auditorias (por demanda)</t>
  </si>
  <si>
    <t>Presentar informes a los Entes de Control y partes interesadas.</t>
  </si>
  <si>
    <t>AI_1.2</t>
  </si>
  <si>
    <t>Solicitar información, consolidar y presentar informes de Control Interno Contable, SIRECI, fenecimiento de la cuenta, EKOGUI, Plan Anticorrupción y Atención al Ciudadano, Derechos de Autor.</t>
  </si>
  <si>
    <t>Certificación  o soporte de informe presentado</t>
  </si>
  <si>
    <t>Documento Soporte envío</t>
  </si>
  <si>
    <t>Diseñar y publicar el Programa Anual de Auditorias</t>
  </si>
  <si>
    <t>AI_2.1</t>
  </si>
  <si>
    <t>Elaborar el Programa Anual de Auditorias,  identificando el Objetivo, Alcance, Metodología, Riesgos, Normatividad Aplicada y Cronograma de Actividades, para ser divulgado mediante correo electrónico a los líderes de proceso y publicación en la Intranet.</t>
  </si>
  <si>
    <t>Programa Anual de Auditorias</t>
  </si>
  <si>
    <t>Programa</t>
  </si>
  <si>
    <t>Elaborar y ejecutar los Planes de Auditorias</t>
  </si>
  <si>
    <t>AI_2.2</t>
  </si>
  <si>
    <t>Elaborar el Plan de Auditoria de cada proceso y ejecutar las actividades planteadas en él, que incluyen revisión y análisis de la información solicitada para la realización de la auditoria..</t>
  </si>
  <si>
    <t>Plan de Auditoria a realizar en cada proceso</t>
  </si>
  <si>
    <t>Planes de Auditorias</t>
  </si>
  <si>
    <t xml:space="preserve">Presentar al área auditada informe preliminar de auditoria y validar las observaciones presentadas por el área auditada al mismo. </t>
  </si>
  <si>
    <t>AI_2.3</t>
  </si>
  <si>
    <t>Enviar el informe preliminar de auditoria y validar con el área las objeciones presentadas y debidamente soportadas sea vía correo electrónico o mesa de trabajo</t>
  </si>
  <si>
    <t>Informe de Auditoria Preliminar y Listado de asistencia Mesa de Trabajo o correo electrónico confirmando recibo de soportes</t>
  </si>
  <si>
    <t>Correo electrónico envío</t>
  </si>
  <si>
    <t>Comunicar los resultados de las auditorias.</t>
  </si>
  <si>
    <t>AI_2.4</t>
  </si>
  <si>
    <t>Entregar el Informe Final de auditoria al Área auditada</t>
  </si>
  <si>
    <t>Informe Definitivo de Auditoria</t>
  </si>
  <si>
    <t>Informe</t>
  </si>
  <si>
    <t>Comunicar a la Dirección Ejecutiva los resultados de la gestión realizada por auditoria interna</t>
  </si>
  <si>
    <t>AI_2.5</t>
  </si>
  <si>
    <t>Socializar a la Dirección Ejecutiva los resultados de la gestión realizada por auditoria interna</t>
  </si>
  <si>
    <t>Informe Ejecutivo</t>
  </si>
  <si>
    <t>Correo electrónico</t>
  </si>
  <si>
    <t>Acompañamiento a las áreas en la elaboración, aprobación y Cargue del Plan de Mejoramiento en el aplicativo</t>
  </si>
  <si>
    <t>AI_2.6</t>
  </si>
  <si>
    <t>Realizar el cargue del Plan de Mejoramiento en el aplicativo interno.</t>
  </si>
  <si>
    <t>Aplicativo Plan de Mejoramiento actualizado con nuevos Planes</t>
  </si>
  <si>
    <t>Plan de Mejoramiento</t>
  </si>
  <si>
    <t>Realizar valoración a los Riesgos y controles, que estén adecuadamente definidos y gestionados efectivamente.</t>
  </si>
  <si>
    <t>AI_3.1</t>
  </si>
  <si>
    <t>Evaluación independiente de los riesgos con el objeto de suministrar recomendaciones para mantener y mejorar los controles de los riesgos</t>
  </si>
  <si>
    <t>Informe Valoración de Riesgos y controles</t>
  </si>
  <si>
    <t>Reporte</t>
  </si>
  <si>
    <t>Realizar seguimiento semestral a la materialización de los riesgos de la entidad</t>
  </si>
  <si>
    <t>AI_3.2</t>
  </si>
  <si>
    <t>Evaluación independiente de los riesgos</t>
  </si>
  <si>
    <t>Informe semestral de seguimiento a riesgos</t>
  </si>
  <si>
    <t>Informar la ocurrencia de alguna anomalía</t>
  </si>
  <si>
    <t>AI_3.3</t>
  </si>
  <si>
    <t>Alertar sobre la probabilidad de corrupción o fraude</t>
  </si>
  <si>
    <t>Documento Reporte de acuerdo con los casos presentados por demanda si se presentaron durante el mes</t>
  </si>
  <si>
    <t>Documento (si aplica)</t>
  </si>
  <si>
    <t>Fomentar la cultura del Autocontrol</t>
  </si>
  <si>
    <t>AI_4.1</t>
  </si>
  <si>
    <t>Campañas y mensajes de Autocontrol</t>
  </si>
  <si>
    <t>Mensaje de Autocontrol</t>
  </si>
  <si>
    <t>Desarrollar líneas de Defensa</t>
  </si>
  <si>
    <t>AI_4.2</t>
  </si>
  <si>
    <t>De acuerdo al modelo integrado de gestión se debe desarrollar la línea de defensa relacionada con capacitación en temas de control interno, administración de riesgos, fraude, medición de desempeño, buen gobierno, ética y políticas de anticorrupción, planes de mejora.</t>
  </si>
  <si>
    <t>Registro de Capacitación</t>
  </si>
  <si>
    <t>Registro asistencia</t>
  </si>
  <si>
    <t>Participar en actividades organizadas en la línea de fortalecimiento de la cultura de innovación</t>
  </si>
  <si>
    <t>AI_5.1</t>
  </si>
  <si>
    <t>Participar activamente en las actividades de innovación programadas por la subdirección de formación para el 2020</t>
  </si>
  <si>
    <t>Lista de asistencia y fotos</t>
  </si>
  <si>
    <t>Actividades de innovación</t>
  </si>
  <si>
    <t>Realizar seguimiento y elaborar y socializar Ranking de seguimiento al cumplimiento del Plan de Mejoramiento</t>
  </si>
  <si>
    <t>AI_6.1</t>
  </si>
  <si>
    <t>Publicación mensual del estado de las acciones plasmadas en el plan de mejoramiento por parte de los procesos.</t>
  </si>
  <si>
    <t>Ranking del Plan de Mejoramiento</t>
  </si>
  <si>
    <t>Diapositiva Ranking</t>
  </si>
  <si>
    <t>Cerrar el Plan de Mejoramiento en el aplicativo con los soportes cargados que evidencien su cumplimiento</t>
  </si>
  <si>
    <t>AI_6.2</t>
  </si>
  <si>
    <t>Cargar al aplicativo los soportes que avalen el cumplimiento de las actividades definidas en el Plan de Mejoramiento.</t>
  </si>
  <si>
    <t>Reporte del Aplicativo con actividades cerradas (Excel)</t>
  </si>
  <si>
    <t>Excel</t>
  </si>
  <si>
    <t>Realizar los grupos primarios de auditoria interna</t>
  </si>
  <si>
    <t>AI_7.1</t>
  </si>
  <si>
    <t>Consiste en realizar reuniones periódicas del proceso para abordar los siguientes puntos: i) Socialización grupo primario superior y recopilar temas para escalar, ii) Análisis de ejecución del plan estratégico y temas de calidad, iii) Necesidades de articulación con otras áreas, iv) Revisión de avance en ejecución de tareas y compromisos y v) Asuntos de la organización, propio del proceso y varios</t>
  </si>
  <si>
    <t xml:space="preserve">SIG-003-F Acta y registro de asistencia </t>
  </si>
  <si>
    <t>Grupos primarios</t>
  </si>
  <si>
    <t>Verificación de la elaboración y de la publicación del Plan Anticorrupción y de Atención al Ciudadano</t>
  </si>
  <si>
    <t>AI_8.1</t>
  </si>
  <si>
    <t>Efectuar el seguimiento y confirmar la publicación oportuna del Plan Anticorrupción.</t>
  </si>
  <si>
    <t>Soporte publicación Plan Anticorrupción</t>
  </si>
  <si>
    <t>Link publicación</t>
  </si>
  <si>
    <t xml:space="preserve">Verificación de la respuesta oportuna de las PQR </t>
  </si>
  <si>
    <t>AI_8.2</t>
  </si>
  <si>
    <t>Realizar seguimiento a la gestión y respuesta de las PQR</t>
  </si>
  <si>
    <t>Informe de seguimiento a la respuesta oportuna de PQRs.</t>
  </si>
  <si>
    <t>Seguimiento y control a la implementación y a los avances del Plan y riesgos Anticorrupción</t>
  </si>
  <si>
    <t>AI_8.3</t>
  </si>
  <si>
    <t>Efectuar el seguimiento y el control a la implementación y a los avances de las actividades consignadas en Plan Anticorrupción y la evolución y/o materialización de los riesgos anticorrupción.</t>
  </si>
  <si>
    <t>Informe de avance en la ejecución del Plan anticorrupción</t>
  </si>
  <si>
    <t>Hacer el cubrimiento de las actividades que se realicen sobre el tema para su divulgación.</t>
  </si>
  <si>
    <t>CO_1.1</t>
  </si>
  <si>
    <t>Contempla las acciones propias de la comunicación en redes sociales y medios tradicionales, así como para anunciar en los canales propios como web e intranet, entre otros.</t>
  </si>
  <si>
    <t>Pantallazo de las redes sociales con el cubrimiento del tema.</t>
  </si>
  <si>
    <t>Pantallazos</t>
  </si>
  <si>
    <t>Diseñar la campaña de divulgación de contenidos educativos digitales.</t>
  </si>
  <si>
    <t>CO_1.2</t>
  </si>
  <si>
    <t xml:space="preserve">Contempla el análisis de los contenidos y el tiempo estimado de la campaña, con el fin de diseñar la estrategia para divulgar y masificar el uso de dichos contenidos educativos, así como la redacción de una parrilla de mensajes. </t>
  </si>
  <si>
    <t>Documento de campaña con parrilla de contenidos.</t>
  </si>
  <si>
    <t xml:space="preserve">Documento </t>
  </si>
  <si>
    <t>Producir el material audiovisual, las piezas gráficas y el comunicado de prensa para masificar la campaña sobre contenidos educativos digitales.</t>
  </si>
  <si>
    <t>CO_1.3</t>
  </si>
  <si>
    <t>Se refiere a la producción audiovisual de contenidos para su divulgación en los canales de comunicación y la redacción de comunicado.</t>
  </si>
  <si>
    <t>Piezas audiovisuales.</t>
  </si>
  <si>
    <t>Piezas</t>
  </si>
  <si>
    <t>Divulgar el comunicado de prensa en medios de comunicación, según el plan de Free Press, diseñado en la campaña.</t>
  </si>
  <si>
    <t>CO_1.4</t>
  </si>
  <si>
    <t>Se trata del envío a los medios de comunicación del comunicado para motivar la divulgación de los contenidos educativos.</t>
  </si>
  <si>
    <t>Comunicado de prensa.</t>
  </si>
  <si>
    <t>Comunicado</t>
  </si>
  <si>
    <t>Programar y publicar la parrilla de contenidos acompañada del material audiovisual, las piezas gráficas y el comunicado.</t>
  </si>
  <si>
    <t>CO_1.5</t>
  </si>
  <si>
    <t>Esta actividad tiene que ver con las imágenes o piezas gráficas y los contenidos de la campaña  que se programarán en los diferentes canales de comunicación de la entidad y del Director.</t>
  </si>
  <si>
    <t>Parrillas de mensajes.</t>
  </si>
  <si>
    <t>Parrillas de mensajes</t>
  </si>
  <si>
    <t xml:space="preserve">Diseñar un concurso para redes sociales, que incentive el uso y la apropiación TIC. </t>
  </si>
  <si>
    <t>CO_2.1</t>
  </si>
  <si>
    <t>Se trata del diseño de un concurso por redes sociales con una serie de retos y premios. Los ganadores tendrán un cupo en el evento Educa Digital Nacional.</t>
  </si>
  <si>
    <t>Documento de concursos</t>
  </si>
  <si>
    <t>Concursos</t>
  </si>
  <si>
    <t>Producir las piezas y adaptar los canales o formularios para concurso por redes sociales que incentive el uso y la apropiación TIC.</t>
  </si>
  <si>
    <t>CO_2.2</t>
  </si>
  <si>
    <t>Esta actividad tiene que ver con la producción de la piezas y la elaboración del formulario, así como la disposición en la web para la realización del concurso.</t>
  </si>
  <si>
    <t>Piezas gráficas.</t>
  </si>
  <si>
    <t>Implementar el concurso por redes sociales, que incentive el uso y la apropiación TIC.</t>
  </si>
  <si>
    <t>CO_2.3</t>
  </si>
  <si>
    <t>Puesta en marcha del concurso por redes sociales.</t>
  </si>
  <si>
    <t xml:space="preserve">Pantallazos de publicaciones. </t>
  </si>
  <si>
    <t>Publicaciones</t>
  </si>
  <si>
    <t>Entregar los lineamientos gráficos y de comunicación para el diseño de los elementos que se utilizarán como branding para los laboratorios y dotación de tecnología.</t>
  </si>
  <si>
    <t>CO_3.1</t>
  </si>
  <si>
    <t>Esta actividad corresponde a la definición de la imagen gráfica que se usará y al diseño de piezas.</t>
  </si>
  <si>
    <t>Documento de lineamientos y piezas.</t>
  </si>
  <si>
    <t>Elaborar una pieza gráfica o audiovisual para promover las alianzas público y/o privadas.</t>
  </si>
  <si>
    <t>CO_3.2</t>
  </si>
  <si>
    <t>Revisar la documentación sobre las alianzas en CPE, para diseñar una pieza gráfica o audiovisual que promueva las alianzas público y/o privadas.</t>
  </si>
  <si>
    <t>Pieza  producida.</t>
  </si>
  <si>
    <t>Pieza</t>
  </si>
  <si>
    <t>Divulgar en medios de comunicación y redes sociales las alianzas público privadas, usando los canales propios de la entidad y los de nuestros aliados.</t>
  </si>
  <si>
    <t>CO_3.3</t>
  </si>
  <si>
    <t xml:space="preserve">Corresponde al envío de información, a través de los diferentes canales de difusión y medios de comunicación sobre la(s) alianza(s) realizada(s). </t>
  </si>
  <si>
    <t>Mensaje publicado.</t>
  </si>
  <si>
    <t>Mensaje</t>
  </si>
  <si>
    <t>Elaborar la sinergia, producir el contenido a divulgar y programar los mensajes para informar a los ciudadanos sobre las competencias del siglo XXI.</t>
  </si>
  <si>
    <t>CO_3.4</t>
  </si>
  <si>
    <t>Se trata de la redacción del contenido a divulgar con la programación de la sinergia y los mensajes para las redes.</t>
  </si>
  <si>
    <t>Correo de envío de la sinergia elaborada.</t>
  </si>
  <si>
    <t>Sinergia</t>
  </si>
  <si>
    <t xml:space="preserve">Apoyar la difusión de los contenidos del aliado. </t>
  </si>
  <si>
    <t>CO_5.1</t>
  </si>
  <si>
    <t>Al ser una actividad de un aliado, nos proponemos apoyarlo con difusión.</t>
  </si>
  <si>
    <t>Mensajes o sinergia que nos envíen.</t>
  </si>
  <si>
    <t>Mensajes o sinergia</t>
  </si>
  <si>
    <t>Coordinar la operación logística de Educa Digital Nacional.</t>
  </si>
  <si>
    <t>CO_6.1</t>
  </si>
  <si>
    <t>Se trata de la organización de los aspectos logísticos y de comunicación relacionados con el evento.</t>
  </si>
  <si>
    <t>Listado de asistencia.</t>
  </si>
  <si>
    <t>Listado</t>
  </si>
  <si>
    <t>Desarrollar y ejecutar el evento Educa Digital Nacional.</t>
  </si>
  <si>
    <t>CO_6.2</t>
  </si>
  <si>
    <t>Ejecutar todas las acciones planeadas que garanticen el desarrollo del evento.</t>
  </si>
  <si>
    <t>Pantallazo de las galerías de fotos y comunicado sobre el tema.</t>
  </si>
  <si>
    <t>Elaborar un plan de divulgación para masificar toda la información relacionada con el evento Educa Digital Nacional.</t>
  </si>
  <si>
    <t>CO_6.3</t>
  </si>
  <si>
    <t>Se trata de analizar y proyectar un plan que contemple las etapas previas, las de la realización y posteriores al evento, con un cronograma.</t>
  </si>
  <si>
    <t>Plan de divulgación.</t>
  </si>
  <si>
    <t>Plan</t>
  </si>
  <si>
    <t>Ejecutar el plan de divulgación por los canales propios de la entidad, en medios de comunicación y por canales de aliados.</t>
  </si>
  <si>
    <t>CO_6.4</t>
  </si>
  <si>
    <t>Es la puesta en marcha de dicho plan.</t>
  </si>
  <si>
    <t>Pantallazos de lo realizado por diferentes canales.</t>
  </si>
  <si>
    <t>CO_6.8</t>
  </si>
  <si>
    <t>Piezas diseñadas y textos de los mensajes.</t>
  </si>
  <si>
    <t>Piezas y textos</t>
  </si>
  <si>
    <t>CO_7.1</t>
  </si>
  <si>
    <t>Se trata de apoyar a la Subdirección de Formación en el diseño gráfico de las piezas requeridas para el curso.</t>
  </si>
  <si>
    <t>Piezas diseñada.</t>
  </si>
  <si>
    <t>Crear o apoyar sinergia de gobierno sobre el tema.</t>
  </si>
  <si>
    <t>CO_8.1</t>
  </si>
  <si>
    <t>Esta actividad tiene que ver con la redacción de los mensajes, su programación en redes y la ejecución propiamente dicha.</t>
  </si>
  <si>
    <t>Correo de la sinergia.</t>
  </si>
  <si>
    <t>Correo</t>
  </si>
  <si>
    <t>Diseñar una campaña de comunicación interna para fortalecer la competencias que sugiere Great Place To Work</t>
  </si>
  <si>
    <t>CO_9.1</t>
  </si>
  <si>
    <t xml:space="preserve">Tiene que ver con la creación de la campaña que identifique las debilidades encontradas por GPTW para sensibilizar sobre el tema.  </t>
  </si>
  <si>
    <t>Documento de la campaña.</t>
  </si>
  <si>
    <t xml:space="preserve">Proponer un nuevo formato para el evento de rendición de cuentas de la entidad </t>
  </si>
  <si>
    <t>CO_9.2</t>
  </si>
  <si>
    <t>La actividad hace referencia al análisis de nuevos formatos para la rendición de cuentas.</t>
  </si>
  <si>
    <t>Documento del evento.</t>
  </si>
  <si>
    <t>Fortalecer y actualizar los canales de comunicación de la entidad.</t>
  </si>
  <si>
    <t>CO_9.3</t>
  </si>
  <si>
    <t>Para dar respuesta a las necesidades de comunicación interna de la entidad, se revisarán los canales actuales para identificar sus debilidades o fortalezas en la perfectiva de mejorarlos o cambiarlos.</t>
  </si>
  <si>
    <t>Encuesta</t>
  </si>
  <si>
    <t>CO_10.1</t>
  </si>
  <si>
    <t>Realizar los grupos primarios del proceso de comunicaciones</t>
  </si>
  <si>
    <t>CO_11.1</t>
  </si>
  <si>
    <t>Hacer la primera focalización de sedes de la vigencia</t>
  </si>
  <si>
    <t>DE_1.1</t>
  </si>
  <si>
    <t>Consiste en definir las sedes educativas a las que se les entregará el beneficio de CPE</t>
  </si>
  <si>
    <t>Base de focalización</t>
  </si>
  <si>
    <t>Sedes focalizadas</t>
  </si>
  <si>
    <t>Revisar el modelo actual de focalización</t>
  </si>
  <si>
    <t>DE_1.2</t>
  </si>
  <si>
    <t>Consultar y revisar el modelo con el cual se vienen focalizando las sedes educativas por parte de CPE para identificar aspectos a favor y en contra teniendo en cuenta los compromisos y requisitos del Conpes</t>
  </si>
  <si>
    <t>Documento modelo de focalización (Capítulo "Antecedentes")</t>
  </si>
  <si>
    <t>Documento</t>
  </si>
  <si>
    <t>Definir las variables que hacen parte del modelo de focalización del beneficio</t>
  </si>
  <si>
    <t>DE_1.3</t>
  </si>
  <si>
    <t>Consiste en definir las variables del modelo actualizado de focalización teniendo en cuenta la categorización de sedes</t>
  </si>
  <si>
    <t>Documento modelo de focalización (Capítulo "Variables")</t>
  </si>
  <si>
    <t>Crear el modelo de focalización del beneficio y documentarlo</t>
  </si>
  <si>
    <t>DE_1.4</t>
  </si>
  <si>
    <t>Consiste en diseñar y documentar el modelo de focalización de sedes educativas de acuerdo con la categorización definida anteriormente</t>
  </si>
  <si>
    <t>Documento modelo de focalización (Capítulo "Desarrollo del modelo de focalización")</t>
  </si>
  <si>
    <t>Definir la estructura y funciones del equipo interno de estructuración de proyectos</t>
  </si>
  <si>
    <t>DE_2.1</t>
  </si>
  <si>
    <t>Consiste en establecer la estructura y funciones del equipo estructuración de proyectos.</t>
  </si>
  <si>
    <t>Correo electrónico roles/funciones para el CONPES</t>
  </si>
  <si>
    <t>Estructura y funciones del equipo interdisciplinario</t>
  </si>
  <si>
    <t>Realizar la caracterización de los aliados</t>
  </si>
  <si>
    <t>DE_2.2</t>
  </si>
  <si>
    <t>Es identificar las variables similares que permitan agrupar a los aliados con el fin de gestionarlos efectivamente de acuerdo con sus características principales</t>
  </si>
  <si>
    <t>Plan de gestión de alianzas y cooperación (Capitulo Caracterización de aliados)</t>
  </si>
  <si>
    <t>Definir mecanismos de alianzas y ejercicio presupuestal</t>
  </si>
  <si>
    <t>DE_2.3</t>
  </si>
  <si>
    <t>Consiste en identificar las diferentes formas para establecer alianzas con terceros. Esto incluye también tener claridad sobre la forma de aportar los recursos</t>
  </si>
  <si>
    <t>Plan de gestión de alianzas y cooperación (Capitulo "Mecanismos)</t>
  </si>
  <si>
    <t xml:space="preserve">Definir tipos de proyectos a ejecutar para las alianzas </t>
  </si>
  <si>
    <t>Diseñar los diferentes tipos de proyectos a ejecutar</t>
  </si>
  <si>
    <t>Plan de gestión de alianzas y cooperación (Capitulo Tipos de proyectos)</t>
  </si>
  <si>
    <t>Revisar y actualizar el procedimiento de relacionamiento estratégico</t>
  </si>
  <si>
    <t>DE_2.5</t>
  </si>
  <si>
    <t>Consiste en actualizar el procedimiento para la gestión del relacionamiento estratégico que ya tiene la entidad asegurando que se incluya la gestión de alianzas con  terceros</t>
  </si>
  <si>
    <t>Procedimiento actualizado</t>
  </si>
  <si>
    <t>Laboratorios</t>
  </si>
  <si>
    <t>Identificar y documentar modelos nacionales e internacionales similares a CPE</t>
  </si>
  <si>
    <t>DE_3.1</t>
  </si>
  <si>
    <t>Con esta actividad se espera buscar información relacionada con modelos similares a CPE, de orden nacional e internacional, identificando y documentando dichos modelos para apropiar ideas o prácticas nuevas</t>
  </si>
  <si>
    <t>Plan de gestión de alianzas y cooperación (Capitulo Modelos nacionales e internacionales)</t>
  </si>
  <si>
    <t>Realizar la caracterización de los aportantes de recursos de cooperación</t>
  </si>
  <si>
    <t>DE_3.2</t>
  </si>
  <si>
    <t>Es identificar las variables similares que permitan agrupar  los aliados con el fin de gestionarlos efectivamente de acuerdo con sus características principales</t>
  </si>
  <si>
    <t>Definir mecanismos y ejercicio presupuestal para gestionar recursos de cooperación</t>
  </si>
  <si>
    <t>DE_3.3</t>
  </si>
  <si>
    <t>Consiste en identificar las diferentes formas para gestionar recursos de cooperación con los diferentes aportantes. Esto incluye tener claridad sobre la forma de aportar los recursos</t>
  </si>
  <si>
    <t>Definir tipos de proyectos a ejecutar para los recursos de cooperación</t>
  </si>
  <si>
    <t>DE_3.4</t>
  </si>
  <si>
    <t>Diseñar los diferentes tipos de proyectos a ejecutar para los recursos de cooperación</t>
  </si>
  <si>
    <t>Consiste en actualizar el procedimiento para la gestión del relacionamiento estratégico que ya tiene la entidad asegurando que se incluya la gestión de recursos de cooperación</t>
  </si>
  <si>
    <t>Definir portafolio de servicios CPE (Servicios - demanda)</t>
  </si>
  <si>
    <t>DE_3.6</t>
  </si>
  <si>
    <t>De manera conjunta con los procesos misionales y/o estratégicos de CPE y con base en la categorización de las sedes, el portafolio de servicios y/o soluciones que ofrecerá CPE durante la presente vigencia</t>
  </si>
  <si>
    <t>Plan de gestión de alianzas y cooperación (Capitulo Portafolio de servicios)</t>
  </si>
  <si>
    <t>Elaborar el plan para la gestión de alianzas y cooperación</t>
  </si>
  <si>
    <t>DE_3.7</t>
  </si>
  <si>
    <t>Elaborar el documento que contiene el plan para la gestión de alianzas con terceros y de recursos de cooperación el cual deben incluir entre otros temas el modelo de negociación, indicadores y metas a cumplir.</t>
  </si>
  <si>
    <t>Plan de gestión de alianzas y cooperación (Capitulo Gestión de alianzas y cooperación)</t>
  </si>
  <si>
    <t xml:space="preserve">Gestionar los recursos de cooperación </t>
  </si>
  <si>
    <t>DE_3.8</t>
  </si>
  <si>
    <t>Consiste en ejecutar las actividades definidas en el plan de gestión de alianzas  y cooperación para concretar los recursos y aportes de cooperación</t>
  </si>
  <si>
    <t>Documento de recaudo de los recursos</t>
  </si>
  <si>
    <t>Millones de pesos</t>
  </si>
  <si>
    <t xml:space="preserve">Mapear las fuentes de financiación en las regiones estado de las mismas </t>
  </si>
  <si>
    <t>DE_4.1</t>
  </si>
  <si>
    <t>Consiste en identificar las diferentes fuentes de financiación de financiación que se encuentran disponibles para las entidades territoriales</t>
  </si>
  <si>
    <t>Documento de acompañamiento técnico a ET para la estructuración de proyectos (Capítulo - Fuentes de financiación)</t>
  </si>
  <si>
    <t>Diseñar y documentar la estrategia o metodología de acompañamiento</t>
  </si>
  <si>
    <t>DE_4.2</t>
  </si>
  <si>
    <t>Hace referencia al diseño de la estrategia de acompañamiento a entidades territoriales, así como la elaboración del documento contentivo de la misma</t>
  </si>
  <si>
    <t>Documento de acompañamiento técnico a ET para la estructuración de proyectos (Capítulo - Estrategia de acompañamiento)</t>
  </si>
  <si>
    <t xml:space="preserve">Elaborar el plan de trabajo para el acompañamiento en formulación </t>
  </si>
  <si>
    <t>DE_4.3</t>
  </si>
  <si>
    <t>Es hacer el plan de trabajo para acompañar a las entidades en la formulación de sus proyectos</t>
  </si>
  <si>
    <t>Documento de acompañamiento técnico a ET para la estructuración de proyectos (Capítulo - Plan de trabajo)</t>
  </si>
  <si>
    <t>Ejecutar la estrategia de acompañamiento para formulación de proyectos</t>
  </si>
  <si>
    <t>DE_4.4</t>
  </si>
  <si>
    <t>Consiste en poner en marcha el plan de acompañamiento para que las entidades formulen proyectos</t>
  </si>
  <si>
    <t>Ficha técnica de los proyectos</t>
  </si>
  <si>
    <t>Entidades territoriales</t>
  </si>
  <si>
    <t>Hacer mesas de trabajo con Mintic y DNP</t>
  </si>
  <si>
    <t>DE_5.1</t>
  </si>
  <si>
    <t>Hacer mesas de trabajo con  MinTIC y DNP para definir la modificación y actualización de los lineamientos del proyecto Tipo</t>
  </si>
  <si>
    <t>Listas de asistencia con compromisos establecidos</t>
  </si>
  <si>
    <t>Mesas de trabajo</t>
  </si>
  <si>
    <t>Reformular el proyecto tipo</t>
  </si>
  <si>
    <t>DE_5.2</t>
  </si>
  <si>
    <t>Proyecto tipo</t>
  </si>
  <si>
    <t>Hacer la capacitación interna y acompañamiento al equipo estructurador</t>
  </si>
  <si>
    <t>DE_5.3</t>
  </si>
  <si>
    <t>Listado de asistencia</t>
  </si>
  <si>
    <t>Capacitación</t>
  </si>
  <si>
    <t>Definir estructurar y funciones del equipo interdisciplinario de conectividad</t>
  </si>
  <si>
    <t>DE_6.1</t>
  </si>
  <si>
    <t>Consiste en establecer la estructura y funciones del equipo interdisciplinario de conectividad</t>
  </si>
  <si>
    <t>Estructura y funciones del equipo</t>
  </si>
  <si>
    <t>Actualizar ficha técnica de conectividad de CCE</t>
  </si>
  <si>
    <t>DE_6.2</t>
  </si>
  <si>
    <t>Junto con Colombia Compra Eficiente, modificar y actualizar la(s) ficha(s) técnica(s) para la adquisición de conectividad y/o el acuerdo marco con el fin de facilitar a las entidades territoriales acceder a la conectividad</t>
  </si>
  <si>
    <t>Ficha técnica de conectividad</t>
  </si>
  <si>
    <t>Diseñar el modelo de agregación de demanda</t>
  </si>
  <si>
    <t>DE_6.3</t>
  </si>
  <si>
    <t>Consiste en definir y documentar el modelo que se utilizará en la vigencia para negociar los recursos con las entidades territoriales de forma tal que se pueda agregar la demanda para adquirir la conectividad para las sedes educativas</t>
  </si>
  <si>
    <t>Plan de gestión de alianzas y cooperación (Capitulo Agregación de demanda)</t>
  </si>
  <si>
    <t>Definir criterios de categorización de sedes educativas</t>
  </si>
  <si>
    <t>DE_7.1</t>
  </si>
  <si>
    <t>Consiste en identificar los criterios o variables para hacer la diferenciación y clasificación de las sedes educativas del país de acuerdo con sus necesidades</t>
  </si>
  <si>
    <t>Documento modelo de caracterización (capítulo "Criterios de categorización")</t>
  </si>
  <si>
    <t>Definir variables y atributos</t>
  </si>
  <si>
    <t>DE_7.2</t>
  </si>
  <si>
    <t>Consiste en identificar las variables y atributos relevantes a tener en cuenta para la caracterización y focalización de las sedes</t>
  </si>
  <si>
    <t>Documento modelo de caracterización (capítulo "Variables y atributos")</t>
  </si>
  <si>
    <t>Identificar las fuentes de información sobre las caracterización de las sedes</t>
  </si>
  <si>
    <t>DE_7.3</t>
  </si>
  <si>
    <t>Hace referencia a identificar y consultar las diferentes fuentes de información existentes relacionadas con las características de las sedes educativas</t>
  </si>
  <si>
    <t>Documento modelo de caracterización (capítulo "Fuentes")</t>
  </si>
  <si>
    <t>Crear el modelo de categorización y documentarlo</t>
  </si>
  <si>
    <t>DE_7.4</t>
  </si>
  <si>
    <t>Consiste en diseñar el modelo de caracterización de sedes educativas de acuerdo con los criterios, variables y atributos definidos, así como también elaborar la documentación respectiva.</t>
  </si>
  <si>
    <t>Documento modelo de caracterización (Capitulo "Desarrollo del modelo")</t>
  </si>
  <si>
    <t>Correr el modelo de categorización de las sedes</t>
  </si>
  <si>
    <t>DE_7.5</t>
  </si>
  <si>
    <t>Ejecutar el modelo para tener las sedes categorizadas</t>
  </si>
  <si>
    <t>Sedes categorizadas</t>
  </si>
  <si>
    <t>Entregar a talento humano las necesidades del CONPES</t>
  </si>
  <si>
    <t>Hacer la entrega formal talento humano de las necesidades de la entidad frente al Conpes en relación con el recurso humano requerido.</t>
  </si>
  <si>
    <t>Acta de reunión</t>
  </si>
  <si>
    <t>Reunión</t>
  </si>
  <si>
    <t>DE_8.1</t>
  </si>
  <si>
    <t>Acompañar a los proyectos internos de la organización en la implementación de la metodología de gerencia asignada</t>
  </si>
  <si>
    <t>DE_9.1</t>
  </si>
  <si>
    <t>Consiste en realizar sesiones de acompañamiento con los equipos de proyectos MOP y con los equipos de proyectos MAP (de los proyectos internos de la organización)  cada uno por aparte, para transferir conocimiento relacionado con la gestión de proyectos así como también con los procedimientos respectivos definidos en la entidad, con el fin de favorecer la correcta implementación de las metodologías.</t>
  </si>
  <si>
    <t>Informe consolidado de acompañamiento</t>
  </si>
  <si>
    <t>Sesiones de acompañamiento</t>
  </si>
  <si>
    <t>Hacer el seguimiento a los proyectos internos</t>
  </si>
  <si>
    <t>DE_9.2</t>
  </si>
  <si>
    <t>Consiste en verificar la implementación de la metodología de gestión de proyectos asignada, así como también el avance de los proyectos internos de la organización de acuerdo con la planeación realizada en la fase de formulación de los mismos y las metas o necesidades de la entidad.</t>
  </si>
  <si>
    <t>Reporte de Power BI</t>
  </si>
  <si>
    <t>Seguimiento mensual</t>
  </si>
  <si>
    <t>Controlar y evaluar el cumplimiento de los requisitos de los sistemas integrados de gestión</t>
  </si>
  <si>
    <t>DE_10.1</t>
  </si>
  <si>
    <t xml:space="preserve">Consiste en diseñar y ejecutar el programa de auditorias internas HSEQ, que esta encaminadas a determinar el cumplimiento de los requisitos definidos en las normas ISO 9001:2015, ISO 14001:2015, NTCG1000 y lineamientos MIPG. </t>
  </si>
  <si>
    <t>(1) Plan de auditoria (febrero)
(2) Informes de  (mar-nov)</t>
  </si>
  <si>
    <t>Elaborar el plan de mejora de los sistemas integrados de gestión</t>
  </si>
  <si>
    <t>DE_10.2</t>
  </si>
  <si>
    <t>Consiste en elaborar el plan que contiene la descripción y cronograma de las actividades encaminadas a mejorar el sistema integrado de gestión como son: capacitación,  sensibilización , divulgación, así como apropiación de nuevos sistemas de gestión o cumplimiento de normas adicionales, entre otros.</t>
  </si>
  <si>
    <t xml:space="preserve">Plan de mejora continua
</t>
  </si>
  <si>
    <t>Plan de mejora continua</t>
  </si>
  <si>
    <t>Ejecutar las acciones definidas en el plan de mejora de los sistemas integrados de gestión</t>
  </si>
  <si>
    <t>DE_10.3</t>
  </si>
  <si>
    <t>Ejecutar las acciones definidas en el plan de mejora</t>
  </si>
  <si>
    <t>Listado de asistencia
Correos electrónicos
Presentaciones</t>
  </si>
  <si>
    <t>Actividades ejecutadas</t>
  </si>
  <si>
    <t>Preparar y consolidar la información de la organización</t>
  </si>
  <si>
    <t>DE_11.1</t>
  </si>
  <si>
    <t>En esta actividad se realiza la consolidación la información en un informe de gestión mensual.</t>
  </si>
  <si>
    <t>Informe consolidado de gestión mensual</t>
  </si>
  <si>
    <t xml:space="preserve">Reportar la información a sistemas de información externos </t>
  </si>
  <si>
    <t>DE_11.2</t>
  </si>
  <si>
    <t>En esta actividad se realizan los reportes mensuales a los diferentes sistemas de información externos (Sinergia, ASPA, SPI y BI)</t>
  </si>
  <si>
    <t>Pantallazos de los reportes mensuales de Sinergia, ASPA, SPI y BI</t>
  </si>
  <si>
    <t>Reportes</t>
  </si>
  <si>
    <t>Realizar la estrategia de información a interesados</t>
  </si>
  <si>
    <t>DE_11.3</t>
  </si>
  <si>
    <t>En esta actividad se realizará la estrategia para la entrega de información a los diferentes interesados, definiendo la información que se requiere divulgar, la estructuración y actualización de la herramienta.</t>
  </si>
  <si>
    <t>Actualización de boletín mensual</t>
  </si>
  <si>
    <t>Estrategia</t>
  </si>
  <si>
    <t>Elaborar la planeación presupuestal de la entidad</t>
  </si>
  <si>
    <t>DE_12.1</t>
  </si>
  <si>
    <t>Esta actividad corresponde a la consolidación, revisión, formulación, presentación, ajustes y trámites correspondiente a la construcción del presupuesto de la entidad para la vigencia siguiente, así como, la planeación del gasto y los ingresos a través del ejercicio de MGMP y otras herramientas presupuestales para realizar las proyecciones. En esta actividad, se incluye el trámite de constitución de vigencias futuras y reservas presupuestales a las que tenga lugar la ejecución de la entidad, con relación al cierre e inicio de cada vigencia.</t>
  </si>
  <si>
    <t>(1) Anteproyecto de Presupuesto (marzo) (2) Constitución de rezagos presupuestal (enero) (3) Solicitud de vigencias futuras (junio)</t>
  </si>
  <si>
    <t>Documentos</t>
  </si>
  <si>
    <t>Realizar el seguimiento a la ejecución presupuestal</t>
  </si>
  <si>
    <t>DE_12.2</t>
  </si>
  <si>
    <t>Esta actividad corresponde al seguimiento a realizar sobre la ejecución del ingreso y el gasto de la entidad proyectado durante la vigencia, así como, el seguimiento a las reservas y vigencias futuras a las que haya lugar en la entidad.</t>
  </si>
  <si>
    <t>Informe de ejecución presupuestal</t>
  </si>
  <si>
    <t>Ejecutar las modificaciones presupuestales</t>
  </si>
  <si>
    <t>DE_12.3</t>
  </si>
  <si>
    <t>Esta actividad corresponde a la ejecución de los cambios sobre la planeación inicial de la entidad en el presupuesto (ingresos y gastos). Con la ejecución se abarca, los trámites internos y externos a los que haya lugar conforme el tipo de movimiento que sea requerido.</t>
  </si>
  <si>
    <t>Publicar el plan estratégico de la vigencia 2020</t>
  </si>
  <si>
    <t>DE_13.1</t>
  </si>
  <si>
    <t xml:space="preserve">Esta actividad hace referencia al proceso de elaboración, consolidación y publicación del plan estratégico de la vigencia 2020, que se encuentra conformado por el plan de acción, plan anual de adquisiciones y plan de gestión de riesgos. </t>
  </si>
  <si>
    <t>Pantallazo de publicación del plan estratégico 2020</t>
  </si>
  <si>
    <t>Plan estratégico CPE 2020</t>
  </si>
  <si>
    <t>Realizar el seguimiento a la ejecución del plan estratégico 2020</t>
  </si>
  <si>
    <t>DE_13.2</t>
  </si>
  <si>
    <t>Esta actividad incluye las tareas de seguimiento periódico a la ejecución del plan, incluyendo la elaboración (consolidación) de informes.</t>
  </si>
  <si>
    <t>Presentación Power point</t>
  </si>
  <si>
    <t>Realizar la planeación estratégica de la vigencia de 2021</t>
  </si>
  <si>
    <t>DE_13.3</t>
  </si>
  <si>
    <t>Esta actividad hace referencia a la realización de las jornadas de trabajo lideradas por la oficina de planeación, para llevar a cabo la planeación por procesos y de la entidad para la vigencia 2021</t>
  </si>
  <si>
    <t>(1) Guía para la planeación estratégica (Septiembre)
(2) Listados de asistencia (sep-dic)</t>
  </si>
  <si>
    <t>Sesión de planeación</t>
  </si>
  <si>
    <t>Realizar los grupos primarios de direccionamiento estratégico</t>
  </si>
  <si>
    <t>DE_14.1</t>
  </si>
  <si>
    <t>Conceptualizar la estrategia de apropiación tecnológica con uso de elementos electrónicos recuperados (RAEE)</t>
  </si>
  <si>
    <t>FO_1.1</t>
  </si>
  <si>
    <t>Documento de conceptualización</t>
  </si>
  <si>
    <t>Estudiantes</t>
  </si>
  <si>
    <t>Kits de nuevas tecnologías</t>
  </si>
  <si>
    <t>Actualizar el procedimiento de contenidos educativos digitales</t>
  </si>
  <si>
    <t>FO_2.1</t>
  </si>
  <si>
    <t>Realizar la actualización del procedimiento de contenidos educativos digitales.</t>
  </si>
  <si>
    <t>Ejecutar las acciones definidas en la hoja de ruta, orientadas a la actualización de los contenidos educativos digitales</t>
  </si>
  <si>
    <t>FO_2.2</t>
  </si>
  <si>
    <t>Ejecutar el plan de contenidos educativos digitales</t>
  </si>
  <si>
    <t>Reporte de ejecución</t>
  </si>
  <si>
    <t>Acciones ejecutadas del plan de trabajo</t>
  </si>
  <si>
    <t>Rediseño conceptual y metodológico de las estrategias de fomento al uso de contenidos</t>
  </si>
  <si>
    <t>FO_3.1</t>
  </si>
  <si>
    <t>Realizar el rediseño de la propuesta pedagógica para fomentar el uso y apropiación del contenido educativo</t>
  </si>
  <si>
    <t>Ejecutar las estrategias de fomento al uso y apropiación del contenido educativo</t>
  </si>
  <si>
    <t>FO_3.2</t>
  </si>
  <si>
    <t>Ejecutar la estrategia de fomento al uso y apropiación de contenido educativo</t>
  </si>
  <si>
    <t>Porcentaje de avance</t>
  </si>
  <si>
    <t>Apoyar la realización de la focalización de sedes</t>
  </si>
  <si>
    <t>FO_4.1</t>
  </si>
  <si>
    <t>Consiste apoyar la focalización de las sedes asistiendo a las sesiones de trabajo que se agenden, brindando información requerida.</t>
  </si>
  <si>
    <t>Diagnóstico de demanda de oferta formativa</t>
  </si>
  <si>
    <t>FO_5.1</t>
  </si>
  <si>
    <t>Realizar diagnóstico de necesidades y construir estado del arte en materia de oferta de formación para la innovación educativa orientada a docentes.</t>
  </si>
  <si>
    <t>Documento de lineamientos (capítulo diagnóstico)</t>
  </si>
  <si>
    <t>Mapeo actores ecosistema innovación educativa</t>
  </si>
  <si>
    <t>FO_5.2</t>
  </si>
  <si>
    <t>Adelantar el proceso de identificación de actores del ecosistema de innovación educativa, iniciativas de impacto, roles, impacto y potenciales sinergias</t>
  </si>
  <si>
    <t>Realizar ajustes a la oferta formativa de Computadores para Educar</t>
  </si>
  <si>
    <t>FO_5.3</t>
  </si>
  <si>
    <t>Construir los lineamientos para los ajustes y diseño a la oferta formativa de Computadores para Educar</t>
  </si>
  <si>
    <t>Desarrollar contenidos y cursos de la oferta formativa de CPE</t>
  </si>
  <si>
    <t>FO_5.4</t>
  </si>
  <si>
    <t>Desarrollar los cursos y los contenidos de la oferta de formación, por parte de un contratista de Computadores para Educar</t>
  </si>
  <si>
    <t>Informe de productos entregados</t>
  </si>
  <si>
    <t>Cursos</t>
  </si>
  <si>
    <t>Desarrollar la oferta formativa a docentes por parte de CPE</t>
  </si>
  <si>
    <t>FO_5.5</t>
  </si>
  <si>
    <t>Ejecutar la estrategia orientada al fortalecimiento de las competencias de los docentes</t>
  </si>
  <si>
    <t>Reporte de docentes formados</t>
  </si>
  <si>
    <t>Docentes</t>
  </si>
  <si>
    <t>Terminales</t>
  </si>
  <si>
    <t>Realizar la legalización del rezago de terminales docente</t>
  </si>
  <si>
    <t>FO_5.8</t>
  </si>
  <si>
    <t>Actividad donde se realiza la entrega de los terminales de rezago de docentes y se formaliza el traspaso de propiedad</t>
  </si>
  <si>
    <t>Relación de sedes con terminales de rezago legalizados.</t>
  </si>
  <si>
    <t>Construir el referente de competencias demandadas por 4RI</t>
  </si>
  <si>
    <t>FO_6.1</t>
  </si>
  <si>
    <t>Documentar las competencias y habilidades demandadas por la 4RI</t>
  </si>
  <si>
    <t>Documento de lineamientos</t>
  </si>
  <si>
    <t>Integrar metodológicamente a las estrategias de trabajo con estudiantes.</t>
  </si>
  <si>
    <t>FO_6.2</t>
  </si>
  <si>
    <t>Realizar el proceso de integración curricular y metodológica de las actividades orientadas a desarrollar competencias en 4RI a estrategias de apropiación.</t>
  </si>
  <si>
    <t>Ejecutar las actividades contempladas en la estrategia de apropiación, que vinculan a estudiantes</t>
  </si>
  <si>
    <t>FO_6.3</t>
  </si>
  <si>
    <t>Ejecución de las actividades diseñadas</t>
  </si>
  <si>
    <t>Reporte de estudiantes participantes</t>
  </si>
  <si>
    <t>Realizar grupos focales con docentes</t>
  </si>
  <si>
    <t>FO_7.1</t>
  </si>
  <si>
    <t>Realizar reuniones con docentes para recopilar información acerca de sus necesidades en torno al desarrollo de prácticas innovadoras</t>
  </si>
  <si>
    <t>Informe de grupos focales</t>
  </si>
  <si>
    <t>Grupos focales</t>
  </si>
  <si>
    <t>Construir lineamientos estrategia de acompañamiento con docentes</t>
  </si>
  <si>
    <t>FO_7.2</t>
  </si>
  <si>
    <t>Construir lineamientos para el desarrollo de la estrategia de acompañamiento con docentes a partir del diseño realizado en 2019 de los EdukLAB</t>
  </si>
  <si>
    <t>Desarrollar la estrategia de acompañamiento</t>
  </si>
  <si>
    <t>FO_7.3</t>
  </si>
  <si>
    <t>Ejecutar la estrategia en campo (incluyendo la contratación, entrenamiento y planeación)</t>
  </si>
  <si>
    <t>Reportes de ejecución</t>
  </si>
  <si>
    <t>Realizar talleres regionales de cierre</t>
  </si>
  <si>
    <t>FO_7.4</t>
  </si>
  <si>
    <t>Realizar jornadas regionales con docentes y tutores para evaluar los resultados de la estrategia de acompañamiento</t>
  </si>
  <si>
    <t>Informe de talleres</t>
  </si>
  <si>
    <t>Talleres</t>
  </si>
  <si>
    <t>Registro de lecciones aprendidas</t>
  </si>
  <si>
    <t>FO_7.5</t>
  </si>
  <si>
    <t>Elaborar documento de lecciones aprendidas</t>
  </si>
  <si>
    <t>Informe de lecciones aprendidas</t>
  </si>
  <si>
    <t>Ajustar la propuesta pedagógica de las actividades para la familia</t>
  </si>
  <si>
    <t>FO_8.1</t>
  </si>
  <si>
    <t>Realizar el rediseño de la propuesta pedagógica para las actividades dirigidas a la familia</t>
  </si>
  <si>
    <t>Realizar alianzas para el desarrollo de las actividades para la familia</t>
  </si>
  <si>
    <t>FO_8.2</t>
  </si>
  <si>
    <t>Adelantar las gestiones necesarias para suscribir alianzas con organizaciones interesadas en apoyar las actividades dirigidas a la familia.</t>
  </si>
  <si>
    <t>Alianza/convenio</t>
  </si>
  <si>
    <t>Ejecutar las actividades para la familia con docentes y cuidadores.</t>
  </si>
  <si>
    <t>FO_8.3</t>
  </si>
  <si>
    <t>Ejecutar las actividades dirigidas a la familia</t>
  </si>
  <si>
    <t>Padres capacitados</t>
  </si>
  <si>
    <t>Diseñar la estrategia Eduka Digital y Eduk-Party para promover la participación de los miembros de la comunidad educativa en escenarios de intercambios de experiencias y aprendizajes significativos.</t>
  </si>
  <si>
    <t>FO_9.1</t>
  </si>
  <si>
    <t>Reporte de ejecución de eventos</t>
  </si>
  <si>
    <t>Eventos</t>
  </si>
  <si>
    <t>Desarrollar el evento Eduk Digital Nacional con participación de 500 docentes</t>
  </si>
  <si>
    <t>FO_9.3</t>
  </si>
  <si>
    <t>Documentar las experiencias ganadoras, mediante la realización de piezas audiovisuales (10)</t>
  </si>
  <si>
    <t>FO_9.4</t>
  </si>
  <si>
    <t xml:space="preserve">Realizar una producción audiovisual </t>
  </si>
  <si>
    <t>Producción audiovisual</t>
  </si>
  <si>
    <t>Video</t>
  </si>
  <si>
    <t>Realizar grupo focal con expertos en el tema de necesidades especiales</t>
  </si>
  <si>
    <t>FO_10.1</t>
  </si>
  <si>
    <t>Realizar reuniones iniciales con actores expertos en los temas asociados a necesidades especiales, que permitan realizar una caracterización de la población</t>
  </si>
  <si>
    <t>Diseñar las actividades para atender necesidades diversas</t>
  </si>
  <si>
    <t>FO_10.2</t>
  </si>
  <si>
    <t>Diseñar las actividades complementarias a las estrategias de formación y acompañamiento, que permitan atender necesidades de población con capacidades diversas</t>
  </si>
  <si>
    <t>Documento de lineamientos necesidades diversas</t>
  </si>
  <si>
    <t>Ejecutar acciones diseñadas</t>
  </si>
  <si>
    <t>FO_10.3</t>
  </si>
  <si>
    <t>Ejecutar en campo las actividades y prácticas educativas diseñadas.</t>
  </si>
  <si>
    <t>FO_10.4</t>
  </si>
  <si>
    <t>Documentar lecciones aprendidas</t>
  </si>
  <si>
    <t>Realizar grupos focales con estudiantes</t>
  </si>
  <si>
    <t>FO_11.1</t>
  </si>
  <si>
    <t>Realizar un diagnóstico a partir de entender las necesidades, expectativas, intereses de los estudiantes, lo cual se realizará mediante la realización de grupos focales</t>
  </si>
  <si>
    <t>Construir lineamientos estrategia de apropiación con estudiantes</t>
  </si>
  <si>
    <t>FO_11.2</t>
  </si>
  <si>
    <t>Construir lineamientos para el desarrollo de la estrategia de apropiación con estudiantes</t>
  </si>
  <si>
    <t>Desarrollar actividades y contenidos para estrategia de apropiación con estudiantes</t>
  </si>
  <si>
    <t>FO_11.3</t>
  </si>
  <si>
    <t>Realizar el desarrollo de las actividades (retos) y los contenidos que estarán disponibles en la plataforma de estudiantes.</t>
  </si>
  <si>
    <t>Retos creativos</t>
  </si>
  <si>
    <t>Desarrollar plataforma para estudiantes</t>
  </si>
  <si>
    <t>FO_11.4</t>
  </si>
  <si>
    <t>Desarrollar la plataforma para soportar las actividades que involucrarán a estudiantes</t>
  </si>
  <si>
    <t>Desarrollar sesiones de entrenamiento a estudiantes</t>
  </si>
  <si>
    <t>FO_11.5</t>
  </si>
  <si>
    <t>Desarrollar las sesiones de entrenamiento con los estudiantes</t>
  </si>
  <si>
    <t>Participación de estudiantes en retos</t>
  </si>
  <si>
    <t>FO_11.6</t>
  </si>
  <si>
    <t>Promover la participación de los estudiantes en los retos definidos en la estrategia</t>
  </si>
  <si>
    <t>FO_12.1</t>
  </si>
  <si>
    <t>Desarrollar sesiones de trabajo con estudiantes</t>
  </si>
  <si>
    <t>FO_12.2</t>
  </si>
  <si>
    <t>Ejecutar talleres con estudiantes</t>
  </si>
  <si>
    <t>Realizar bootcamps</t>
  </si>
  <si>
    <t>FO_12.3</t>
  </si>
  <si>
    <t>Realizar los eventos bootcamps con estudiantes</t>
  </si>
  <si>
    <t>Registro de eventos realizados</t>
  </si>
  <si>
    <t>Apoyar los procesos involucrados con la información para la categorización de las sedes educativas.</t>
  </si>
  <si>
    <t>FO_13.1</t>
  </si>
  <si>
    <t>Realizar acompañamiento en metodologías de innovación a procesos</t>
  </si>
  <si>
    <t>FO_14.1</t>
  </si>
  <si>
    <t>Desarrollar actividades de aprendizaje  que faciliten la apropiación e implementación de herramientas y metodologías de innovación que generen acciones de mejora diaria y aumenten la productividad</t>
  </si>
  <si>
    <t>Acompañamientos</t>
  </si>
  <si>
    <t>Organizar diálogos con expertos en innovación pública</t>
  </si>
  <si>
    <t>FO_14.2</t>
  </si>
  <si>
    <t xml:space="preserve">Organizar una vez al mes una charla con expertos,  que permitan la transferencia de conocimientos  alineados con las tendencias actuales en innovación pública </t>
  </si>
  <si>
    <t>Diálogos</t>
  </si>
  <si>
    <t>Realizar talleres experienciales de innovación</t>
  </si>
  <si>
    <t>FO_14.3</t>
  </si>
  <si>
    <t>Organizar una vez al mes taller un experiencial con empresas o entidades que hagan parte del ecosistema educativo inmerso en el uso de nuevas tecnologías e industria 4.0</t>
  </si>
  <si>
    <t>Desarrollar sesiones de laboratorios de innovación (makerLAB)</t>
  </si>
  <si>
    <t>FO_14.4</t>
  </si>
  <si>
    <t>Desarrollar 2 veces al mes actividades donde los empleados desarrollen experiencias de aprendizaje en áreas STEAM con RAAE y se trabajen soluciones a retos de CPE</t>
  </si>
  <si>
    <t>Hacer la hackatón</t>
  </si>
  <si>
    <t>FO_14.5</t>
  </si>
  <si>
    <t>Desarrollar 2 hacakatón en el año en el mes de abril y en el mes de septiembre, donde se cuente con la participación de docentes y alumnos de IED y demás instituciones y organizaciones del sector público y privado, que permitan realizar experiencias creativas con uso de tecnología con RAEE de CENARE Y CST</t>
  </si>
  <si>
    <t>Hackatón</t>
  </si>
  <si>
    <t>Organizar comités de innovación</t>
  </si>
  <si>
    <t>FO_14.6</t>
  </si>
  <si>
    <t>Organizar 4 veces al año una reunión del comité de innovación para que este apoye y acompañe la ejecución y planificación de actividades del programa de innovación</t>
  </si>
  <si>
    <t>Lista de asistencia</t>
  </si>
  <si>
    <t>Comités de innovación</t>
  </si>
  <si>
    <t>Realizar los grupos primarios de formación</t>
  </si>
  <si>
    <t>FO_15.1</t>
  </si>
  <si>
    <t>Gestionar los Pagos</t>
  </si>
  <si>
    <t>GAF_1.1</t>
  </si>
  <si>
    <t>Trámite de la gestión de pagos, desde la radicación de cuenta por pagar, generación de la obligación, generación y autorización de la orden de pago.</t>
  </si>
  <si>
    <t xml:space="preserve">Reportes SIIF - Nación </t>
  </si>
  <si>
    <t>reporte consolidado</t>
  </si>
  <si>
    <t>Administrar la Caja Menor</t>
  </si>
  <si>
    <t>GAF_1.2</t>
  </si>
  <si>
    <t xml:space="preserve">Administrar y gestionar los recursos asignados a la Caja Menor de Administrativa </t>
  </si>
  <si>
    <t>Reporte de Reembolso de Caja Menor</t>
  </si>
  <si>
    <t>Reporte reembolso</t>
  </si>
  <si>
    <t>Ejecutar el Presupuesto</t>
  </si>
  <si>
    <t>GAF_1.3</t>
  </si>
  <si>
    <t>Recepción y generación de certificados de Disponibilidad presupuestal y Compromisos presupuestales</t>
  </si>
  <si>
    <t>Identificar Necesidades de bienes y servicios</t>
  </si>
  <si>
    <t>GAF_2.1</t>
  </si>
  <si>
    <t>El área Administrativa, de acuerdo a sus competencias debe definir las necesidades de bienes y servicios para atender las diferentes necesidades básicas de CPE, tale s como: aseo y cafetería, vigilancia, archivo, fotocopiado, mensajería, seguros, arriendo de las sedes, pago oportuno de servicios públicos, adecuaciones locativas, mantenimiento de equipos, etc.</t>
  </si>
  <si>
    <t>PAA2020</t>
  </si>
  <si>
    <t>Archivo Excel</t>
  </si>
  <si>
    <t>Administrar la propiedad, planta y equipo</t>
  </si>
  <si>
    <t>GAF_2.2</t>
  </si>
  <si>
    <t>Actualización de Inventarios de Activos fijos por procesos a través de los formatos del Manual de Procedimientos para la administración de Propiedad Planta y Equipo</t>
  </si>
  <si>
    <t>Formatos diligenciados</t>
  </si>
  <si>
    <t>Jornadas de actualización</t>
  </si>
  <si>
    <t>Incentivar al personal de la Organización al uso racional de los recursos físicos  y servicios públicos</t>
  </si>
  <si>
    <t>GAF_2.3</t>
  </si>
  <si>
    <t>Realizar campañas de sensibilización en el uso adecuado de los recursos de la entidad y servicios públicos</t>
  </si>
  <si>
    <t>Campañas</t>
  </si>
  <si>
    <t>GAF_3.1</t>
  </si>
  <si>
    <t>Contabilizar los hechos económicos</t>
  </si>
  <si>
    <t>GAF_4.1</t>
  </si>
  <si>
    <t>Registro oportuno en el SIIF Nación de cada una de las transacciones económicas de la entidad, tales como: facturas, cuentas de cobro, y demás</t>
  </si>
  <si>
    <t>Reportes SIIF - Nación</t>
  </si>
  <si>
    <t>Conciliar los hechos económicos</t>
  </si>
  <si>
    <t>GAF_4.2</t>
  </si>
  <si>
    <t>Recibir y conciliar la información de parte de cada una de las áreas, que generan hechos económicos que impactan en los estados financieros</t>
  </si>
  <si>
    <t>conciliaciones</t>
  </si>
  <si>
    <t>documentos</t>
  </si>
  <si>
    <t>Presentación de Declaraciones tributarias - Información Exógena</t>
  </si>
  <si>
    <t>GAF_4.3</t>
  </si>
  <si>
    <t>Liquidación, generación y presentación de las declaraciones tributarias que apliquen a la Entidad, así como la generación y presentación de la información exógena</t>
  </si>
  <si>
    <t>Presentación de Declaraciones tributarias y reporte información exógena</t>
  </si>
  <si>
    <t>Formularios</t>
  </si>
  <si>
    <t>Emisión de Estados Financieros - Reporte CHIP</t>
  </si>
  <si>
    <t>GAF_4.4</t>
  </si>
  <si>
    <t>Generación,  presentación  y publicación de Estados financieros, presentación del reporte CHIP - categoría contable</t>
  </si>
  <si>
    <t>Soporte de presentación CHIP y publicación estados financieros</t>
  </si>
  <si>
    <t>Realizar los grupos primarios de gestión administrativa y financiera</t>
  </si>
  <si>
    <t>GAF_5.1</t>
  </si>
  <si>
    <t>Atención de solicitudes de conceptos</t>
  </si>
  <si>
    <t>GC_1.1</t>
  </si>
  <si>
    <t>Respuesta a solicitud de conceptos en temas contractuales, de seguimiento y supervisión de contratos, etc.</t>
  </si>
  <si>
    <t>Listado de solicitudes de conceptos</t>
  </si>
  <si>
    <t>Solicitudes atendidas</t>
  </si>
  <si>
    <t>Procedimientos por presunto incumplimiento de contratos</t>
  </si>
  <si>
    <t>GC_1.2</t>
  </si>
  <si>
    <t>Realización de todas las actividades necesarias para adelantar los procedimientos administrativos por presunto incumplimiento de contratos, solicitados por los supervisores de los contratos.</t>
  </si>
  <si>
    <t>Listado de solicitudes de inicio de procedimientos por presunto incumplimiento</t>
  </si>
  <si>
    <t>Inicio de procedimientos por presunto incumplimiento</t>
  </si>
  <si>
    <t>Capacitar a las áreas técnicas en temas relacionados con la gestión contractual</t>
  </si>
  <si>
    <t>GC_2.1</t>
  </si>
  <si>
    <t>Impartir las capacitaciones que la Secretaría General, la oficina de contratación o las áreas técnicas requieran en temas relacionados con la gestión contractual.</t>
  </si>
  <si>
    <t>Listado de asistencia a las capacitaciones</t>
  </si>
  <si>
    <t>Capacitaciones realizadas</t>
  </si>
  <si>
    <t>Acompañar a las áreas técnicas en la elaboración de Estudios previos</t>
  </si>
  <si>
    <t>GC_3.1</t>
  </si>
  <si>
    <t>Asesoría y acompañamiento permanente a las áreas técnicas en el proceso de elaboración de los estudios previos y estudios de mercado. Revisión del estudio previo final</t>
  </si>
  <si>
    <t>Correos electrónicos con los comentarios y observaciones al estudio radicado</t>
  </si>
  <si>
    <t>Estudios Previos definitivos con acompañamiento durante el mes.</t>
  </si>
  <si>
    <t>Liderar Procesos de Contratación</t>
  </si>
  <si>
    <t>GC_3.2</t>
  </si>
  <si>
    <t>Elaboración de todos los documentos requeridos durante el proceso de selección. Configuración y publicación del proceso de selección en la plataforma correspondiente (SECOP I, SECOP II, TIENDA VIRTUAL)
Seguimiento permanente en todas las etapas del proceso.</t>
  </si>
  <si>
    <t>Link de Procesos de selección iniciados (contados a partir de la primera publicación)</t>
  </si>
  <si>
    <t>Procesos de selección iniciados durante el mes</t>
  </si>
  <si>
    <t>Elaboración de Contratos y sus modificaciones</t>
  </si>
  <si>
    <t>GC_3.3</t>
  </si>
  <si>
    <t>Elaboración de contratos, modificaciones a los mismos. Seguimiento en la legalización de contratos. Publicación en la plataforma respectiva (SECOP I, SECOP II, TIENDA VIRTUAL)</t>
  </si>
  <si>
    <t>FORMATO CT-002-F REGISTRO INFORMACION CONTRACTUAL DILIGENCIADO ACUMULADO DE LA VIGENCIA</t>
  </si>
  <si>
    <t>Contratos o modificaciones suscritos durante el mes respecto a lo planeado</t>
  </si>
  <si>
    <t>GC_4.1</t>
  </si>
  <si>
    <t>Realizar los grupos primarios del proceso de Gestión de contratación</t>
  </si>
  <si>
    <t>GC_5.1</t>
  </si>
  <si>
    <t>Revisión de Informes finales de supervisión</t>
  </si>
  <si>
    <t>GC_6.1</t>
  </si>
  <si>
    <t>Revisión del expediente contractual. Revisión de informes finales de supervisión radicados por los supervisores de los respectivos contratos, con la solicitud de liquidación</t>
  </si>
  <si>
    <t>Listado de informes finales de supervisión revisados</t>
  </si>
  <si>
    <t>Informes finales de supervisión revisados</t>
  </si>
  <si>
    <t>Proyección acta de liquidación</t>
  </si>
  <si>
    <t>GC_6.2</t>
  </si>
  <si>
    <t>Proyección de Actas de liquidación</t>
  </si>
  <si>
    <t>Listado de actas de liquidación proyectadas</t>
  </si>
  <si>
    <t>Actas de liquidación proyectadas</t>
  </si>
  <si>
    <t>Legalización y publicación acta de liquidación</t>
  </si>
  <si>
    <t>GC_6.3</t>
  </si>
  <si>
    <t>Publicación en la plataforma correspondiente ((SECOP I, SECOP II, TIENDA VIRTUAL)</t>
  </si>
  <si>
    <t>Listado de actas de liquidación legalizadas y publicas</t>
  </si>
  <si>
    <t>Actas de liquidación publicadas</t>
  </si>
  <si>
    <t>Capacitar al equipo interdisciplinario de conectividad</t>
  </si>
  <si>
    <t>GST_1.1</t>
  </si>
  <si>
    <t>Consiste en brindar la información y el conocimiento necesarios para llevar a cabo las actividades de conectividad planteadas para CPE por el Conpes. Esta actividad se realiza cuando el equipo haya sido conformado por el proceso de Gestión del Talento Humano</t>
  </si>
  <si>
    <t>Actas de capacitación</t>
  </si>
  <si>
    <t>Realizar mesas de trabajo con actores involucrados.</t>
  </si>
  <si>
    <t>GST_1.2</t>
  </si>
  <si>
    <t>Teniendo en cuenta que para el desarrollo de esta línea de acción, se realizará un trabajo conjunto con MinTIC y MEN, es necesario realizar reuniones con tales entidades, así como con la industria (de considerarse necesario), con el fin de alinear la estrategia y las actividades a desarrollar, con el fin de lograr el objetivo de la línea de acción.</t>
  </si>
  <si>
    <t>Actas de Reunión</t>
  </si>
  <si>
    <t>Reuniones con los actores involucrados</t>
  </si>
  <si>
    <t>Documento con el modelo de conectividad</t>
  </si>
  <si>
    <t>Mapear cobertura con los operadores.</t>
  </si>
  <si>
    <t>GST_1.3</t>
  </si>
  <si>
    <t>Entendiendo el papel que juegan los operadores actuales que prestan el servicio de conectividad en el país, especialmente aquellos que incluyen en sus operaciones las zonas rurales, resulta conveniente para el desarrollo del proyecto, identificar los niveles de cobertura actual de dichos operadores, así como sus expectativas de crecimiento en tal cobertura, con el fin de establecer posibles alianzas encaminadas a llevar internet a las sedes educativas públicas del país que lo requieran.</t>
  </si>
  <si>
    <t>Información de cobertura de los operadores</t>
  </si>
  <si>
    <t>Documentar el estado de conectividad en sedes educativas.</t>
  </si>
  <si>
    <t>GST_1.4</t>
  </si>
  <si>
    <t>Como parte de la caracterización de las sedes educativas que realizará CPE, se debe incluir si las sedes cuentan con algún tipo de conectividad a internet, el tipo de conexión que tienen y el nivel de servicio que mantienen. Esto con el fin de incluir esta información en el modelo de focalización escalonado de conectividad.</t>
  </si>
  <si>
    <t>Caracterización de la conectividad de las sedes educativas</t>
  </si>
  <si>
    <t>Revisar y ajustar el acuerdo marco de precios.</t>
  </si>
  <si>
    <t>GST_1.5</t>
  </si>
  <si>
    <t>El desarrollo del proyecto de esta línea de acción podría requerir la adquisición de equipos tecnológicos para lograr la conectividad a internet de las sedes educativas públicas del país, en tal sentido, se hace necesario revisar el acuerdo marco de precios de Colombia Compra Eficiente, que se encuentre vigente, con el fin de definir los equipos que podrían adquirirse a través de tal plataforma y de ser necesario, ajustarla y/o complementarla para incluir aquellos equipos que eventualmente no se encuentren incluidos.</t>
  </si>
  <si>
    <t>Reuniones con Colombia Compra Eficiente</t>
  </si>
  <si>
    <t>Establecer las diferentes fuentes de financiación.</t>
  </si>
  <si>
    <t>GST_1.6</t>
  </si>
  <si>
    <t>Con el objetivo de definir el origen de los recursos que permitirán la implementación del modelo de focalización de cobertura a internet de las sedes educativas, se deben realizar reuniones exploratorias con las secretarías de educación escogidas en el modelo, y de ser necesario con las entidades territoriales, con el fin de buscar recursos que permitan apalancar la implementación de la mencionada conectividad.</t>
  </si>
  <si>
    <t>Reuniones con secretarias de educación certificadas y concertadas previamente</t>
  </si>
  <si>
    <t>Definir el modelo de conectividad de acuerdo con la categorización.</t>
  </si>
  <si>
    <t>GST_1.7</t>
  </si>
  <si>
    <t>Una vez definida la caracterización de las sedes educativas y realizadas las reuniones con los actores involucrados, se procede a definir el modelo que permitirá de manera escalonada, llevar conectividad a internet a las sedes educativas públicas del país.</t>
  </si>
  <si>
    <t>Definir los mecanismos de medición de impacto.</t>
  </si>
  <si>
    <t>GST_1.8</t>
  </si>
  <si>
    <t>Con el fin de medir el impacto que genera el proyecto asociado a esta línea de acción, en esta actividad se definen los medios y/o mecanismos que permitirán medir el impacto que el modelo de focalización genera en la comunidad educativa asociada a las instituciones educativas públicas beneficiadas.</t>
  </si>
  <si>
    <t>Documento con los mecanismos de medición de impacto del modelo de conectividad</t>
  </si>
  <si>
    <t>GST_2.1</t>
  </si>
  <si>
    <t>Categorización</t>
  </si>
  <si>
    <t>GST_3.1</t>
  </si>
  <si>
    <t>Realizar reuniones con procesos internos.</t>
  </si>
  <si>
    <t>GST_4.1</t>
  </si>
  <si>
    <t>Teniendo en cuenta que para la vigencia 2020 se realizará la compra de soluciones tecnológicas distintas a las que tradicionalmente ha adquirido CPE, se hace necesario realizar reuniones con los demás procesos de la Entidad, con el fin de lograr un entendimiento total de los requisitos técnicos y funcionales de las mencionadas soluciones, lo cual permitirá orientar los estudios de mercado, los estudios previos y por ende la compra como tal.</t>
  </si>
  <si>
    <t>Actas de reunión</t>
  </si>
  <si>
    <t>Reuniones</t>
  </si>
  <si>
    <t>Despachar equipos adquiridos en 2019- Estudiante</t>
  </si>
  <si>
    <t>GST_5.1</t>
  </si>
  <si>
    <t>Esta actividad inicia con la notificación por parte del proceso de Gestión Logística sobre la asignación de un nuevo despacho de soluciones tecnológicas. Esta notificación se realiza vía correo electrónico e incluye un archivo Excel con la asignación, tal asignación queda cargada en el Sistema de Información SIR. Con la asignación del despacho, se procede a generar los rótulos para la marcación de los bienes despachados. Posteriormente se realiza la asignación de seriales a cada radicado de institución educativa, en el sistema SIR. Una vez finalizada la asignación de seriales y la marcación de los bienes, estos son entregados a la transportadora para su verificación. Finalmente, se procede a firmar el respectivo documento de soporte del despacho.</t>
  </si>
  <si>
    <t>Reporte de despachos terminales</t>
  </si>
  <si>
    <t>Despachar equipos adquiridos en 2019- Docente</t>
  </si>
  <si>
    <t>GST_5.2</t>
  </si>
  <si>
    <t>Despachar el rezago de terminales docente 2019</t>
  </si>
  <si>
    <t>GST_5.3</t>
  </si>
  <si>
    <t>Recibir eficientemente las soluciones tecnológicas adquiridas en 2020.</t>
  </si>
  <si>
    <t>Esta actividad inicia con el conteo de los bienes entregados por el proveedor, bien sea en la bodega de CST o en la bodega definida por el mismo proveedor. Una vez confirmada la cantidad, se rotulan los bienes recibidos, de acuerdo a la organización o agrupamiento realizada, por lo general los bienes se disponen sobre estibas de madera, con el fin de realizar su ubicación en estantería pesada. Paso seguido se separan de forma aleatoria y siguiendo el procedimiento definido por CPE, los bienes que serán sometidos a las pruebas funcionales de validación del lote (muestra). Finalmente, se firma el formato de recepción de los bienes.</t>
  </si>
  <si>
    <t>GST-010-F Recepción de Partes.</t>
  </si>
  <si>
    <t>Verificar periódicamente los inventarios.</t>
  </si>
  <si>
    <t>GST_5.8</t>
  </si>
  <si>
    <t>Esta actividad se realiza con el fin de verificar periódicamente las existencias de inventario tanto en la bodega CPE como en las bodegas de los proveedores (bienes en custodia administrados por CPE). Consiste en realizar un conteo de las existencias de un determinado bien (ítem del inventario) y contrastar el resultado con el registro en el (los) sistema(s) de información de inventario. Si se evidencian diferencias, las mismas deben ser justificadas y soportadas con los documentos o registros que se consideren necesarios. Al final, se genera y firma el respectivo documento soporte de la actividad.</t>
  </si>
  <si>
    <t>GST-001-F Arqueo de inventario</t>
  </si>
  <si>
    <t>Formato</t>
  </si>
  <si>
    <t>Actualizar el procedimiento SA-002-P Procedimiento para realizar arqueo de partes y elementos</t>
  </si>
  <si>
    <t>GST_5.9</t>
  </si>
  <si>
    <t>Realizar los grupos primarios de Gestión de Soluciones Tecnológicas</t>
  </si>
  <si>
    <t>GST_6.1</t>
  </si>
  <si>
    <t>Participar en mesas de trabajo con los interesados</t>
  </si>
  <si>
    <t>GTI_1.1</t>
  </si>
  <si>
    <t>Organizar y participar en mesas de trabajo con los interesados para identificación de información relevante para la solución.</t>
  </si>
  <si>
    <t xml:space="preserve">Acta de asistencia y conclusiones </t>
  </si>
  <si>
    <t>Participación en mesas de trabajo</t>
  </si>
  <si>
    <t>Evaluar las alternativas para atender las necesidades de desarrollo en el SIM identificadas.</t>
  </si>
  <si>
    <t>GTI_2.1</t>
  </si>
  <si>
    <t>Mesas de trabajo con los interesados para identificación de información relevante para la solución.</t>
  </si>
  <si>
    <t xml:space="preserve">Definir requisitos de interoperabilidad de la solución </t>
  </si>
  <si>
    <t>GTI_2.2</t>
  </si>
  <si>
    <t xml:space="preserve">En la actividad se definen los requisitos de interoperabilidad entre sistemas </t>
  </si>
  <si>
    <t xml:space="preserve">Documento de requisitos de interoperabilidad </t>
  </si>
  <si>
    <t>Porcentaje de requisitos definidos</t>
  </si>
  <si>
    <t>Elaborar Plan de desarrollo de la solución</t>
  </si>
  <si>
    <t>GTI_2.3</t>
  </si>
  <si>
    <t xml:space="preserve">Consiste en hacer una planificación temporal y estimación razonable de alcance y recursos </t>
  </si>
  <si>
    <t xml:space="preserve">Documento con plan de desarrollo de la solución </t>
  </si>
  <si>
    <t xml:space="preserve">Plan </t>
  </si>
  <si>
    <t xml:space="preserve">Participar en las mesas de trabajo con los interesados </t>
  </si>
  <si>
    <t>GTI_3.1</t>
  </si>
  <si>
    <t>Consiste en participar en mesas de trabajo internas  para identificación de información relevante</t>
  </si>
  <si>
    <t>Realizar análisis de requerimientos</t>
  </si>
  <si>
    <t>GTI_3.2</t>
  </si>
  <si>
    <t xml:space="preserve">Consiste en la recolección, clasificación y priorización de requerimientos </t>
  </si>
  <si>
    <t xml:space="preserve">Documento de Análisis y definición  de requerimientos </t>
  </si>
  <si>
    <t>Porcentaje de requerimientos analizados</t>
  </si>
  <si>
    <t>Identificar soluciones técnicamente viables</t>
  </si>
  <si>
    <t>GTI_3.3</t>
  </si>
  <si>
    <t xml:space="preserve">Evalúa si los recursos técnicos definidos para la solución son viables </t>
  </si>
  <si>
    <t xml:space="preserve">Documento de viabilidad técnica </t>
  </si>
  <si>
    <t>Soluciones viables identificadas</t>
  </si>
  <si>
    <t>Definir y Diagramar el estado objetivo (To Be) del sistema misional (Diseño)</t>
  </si>
  <si>
    <t>GTI_4.1</t>
  </si>
  <si>
    <t xml:space="preserve">Documentar el estado objetivo del sistema misional </t>
  </si>
  <si>
    <t>Documento con el Diseño propuesto</t>
  </si>
  <si>
    <t>Documento del estado objetivo del sistema</t>
  </si>
  <si>
    <t>Establecer las Funcionalidades del SIM, que quedaron duplicadas.</t>
  </si>
  <si>
    <t>GTI_4.2</t>
  </si>
  <si>
    <t>Establecer funciones duplicadas del sistema misional </t>
  </si>
  <si>
    <t xml:space="preserve">Informe de funcionalidades unificadas </t>
  </si>
  <si>
    <t>Funcionalidades duplicadas identificadas</t>
  </si>
  <si>
    <t>Analizar las historias de usuario de los Procesos</t>
  </si>
  <si>
    <t>GTI_4.3</t>
  </si>
  <si>
    <t>Consiste en realizar el análisis de requerimientos del sistema de información misional</t>
  </si>
  <si>
    <t xml:space="preserve">Documento de análisis de requerimientos </t>
  </si>
  <si>
    <t>requerimientos analizados</t>
  </si>
  <si>
    <t>Desarrollar Sistema Misional(Esto solo se estimará hasta identificar la necesidad , alcance y requerimientos)</t>
  </si>
  <si>
    <t>GTI_4.5</t>
  </si>
  <si>
    <t xml:space="preserve">Consiste desarrollar los requerimientos para cada Producto mínimo viable </t>
  </si>
  <si>
    <t xml:space="preserve">Informe de avances </t>
  </si>
  <si>
    <t>Sprints de desarrollo</t>
  </si>
  <si>
    <t xml:space="preserve">Implementar AzureDevOps- para manejo de Versiones </t>
  </si>
  <si>
    <t>GTI_4.6</t>
  </si>
  <si>
    <t xml:space="preserve">Consiste en la implementación de azureDevOps como herramienta para el versionamiento del SIM </t>
  </si>
  <si>
    <t>Fuentes de versiones del Sim</t>
  </si>
  <si>
    <t>Fuentes de versiones</t>
  </si>
  <si>
    <t>GTI_5.1</t>
  </si>
  <si>
    <t>Elaborar plan de mantenimiento preventivo</t>
  </si>
  <si>
    <t>GTI_6.1</t>
  </si>
  <si>
    <t>Se establece el cronograma de ejecución de los mantenimientos preventivos en estaciones de trabajo</t>
  </si>
  <si>
    <t>Plan de mantenimiento preventivo</t>
  </si>
  <si>
    <t>Ejecutar plan de mantenimiento preventivo</t>
  </si>
  <si>
    <t>GTI_6.2</t>
  </si>
  <si>
    <t xml:space="preserve">Consiste en realizar las actividades de mantenimientos definidas en el cronograma de mantenimiento </t>
  </si>
  <si>
    <t xml:space="preserve">Actas de cumplimiento de soporte a usuario final  </t>
  </si>
  <si>
    <t>Porcentaje de mantenimientos realizados</t>
  </si>
  <si>
    <t xml:space="preserve">Realizar actividades administración de infraestructura </t>
  </si>
  <si>
    <t>GTI_6.6</t>
  </si>
  <si>
    <t xml:space="preserve">Consiste en la ejecución de actividades de soporte correctivo a usuarios finales y administración de infraestructura </t>
  </si>
  <si>
    <t xml:space="preserve">Informe mensual de actividades administración de infraestructura </t>
  </si>
  <si>
    <t>Porcentaje de actividades realizadas</t>
  </si>
  <si>
    <t>Realizar levantamiento de requerimientos de IPv6</t>
  </si>
  <si>
    <t>GTI_6.4</t>
  </si>
  <si>
    <t>Consiste en realizar el inventario de equipos compatibles con el protocolo IPv6 y establecer la lista de necesidades para la migración de IPv4 a IPv6</t>
  </si>
  <si>
    <t xml:space="preserve">Inventario de equipos compatibles y documentos con requerimiento </t>
  </si>
  <si>
    <t>Requerimientos identificados</t>
  </si>
  <si>
    <t>Realizar la migración y ejecutar pruebas de funcionalidad de IPv6</t>
  </si>
  <si>
    <t>GTI_6.5</t>
  </si>
  <si>
    <t>Realizar las conexiones físicas y la configuración de dispositivos de comunicaciones</t>
  </si>
  <si>
    <t xml:space="preserve">Reporte de estado de implementación del protocolo </t>
  </si>
  <si>
    <t>% de migración a IPv6 realizado</t>
  </si>
  <si>
    <t>Diseñar y desarrollar una herramienta para el registro y seguimiento de requerimientos de usuarios internos</t>
  </si>
  <si>
    <t>La actividad hace referencia a la creación de una herramienta para registrar solicitudes y requerimientos de los usuarios finales</t>
  </si>
  <si>
    <t>Informe de avance del desarrollo</t>
  </si>
  <si>
    <t>% de desarrollo de la herramienta</t>
  </si>
  <si>
    <t>Realizar los grupos primarios de la subdirección de TI</t>
  </si>
  <si>
    <t>GTI_7.5</t>
  </si>
  <si>
    <t>Reuniones realizadas</t>
  </si>
  <si>
    <t xml:space="preserve">Gestionar riesgos de seguridad informática </t>
  </si>
  <si>
    <t>GTI_8.8</t>
  </si>
  <si>
    <t>Ejecución de actividades preventivas definidas</t>
  </si>
  <si>
    <t>Reporte con las actividades realizadas</t>
  </si>
  <si>
    <t xml:space="preserve">Elaborar plan de continuidad de las operaciones de TI </t>
  </si>
  <si>
    <t>GTI_8.2</t>
  </si>
  <si>
    <t xml:space="preserve">Consiste en la elaboración planes de tratamiento de riesgos y contingencia de las operaciones de TI  siguiendo los lineamientos de MinTIC </t>
  </si>
  <si>
    <t xml:space="preserve">Plan de continuidad de las operaciones de TI </t>
  </si>
  <si>
    <t>Plan de continuidad</t>
  </si>
  <si>
    <t xml:space="preserve">Desarrollar plan de sensibilización de seguridad y privacidad de la información </t>
  </si>
  <si>
    <t>GTI_8.3</t>
  </si>
  <si>
    <t xml:space="preserve">Elaborar y enviar Boletines de sensibilización de riesgos de seguridad informática </t>
  </si>
  <si>
    <t xml:space="preserve">Boletines de sensibilización envidos </t>
  </si>
  <si>
    <t>Boletín mensual</t>
  </si>
  <si>
    <t xml:space="preserve">Desarrollar e implementar solución de IA para respuestas a  FAQ  de usuarios finales  </t>
  </si>
  <si>
    <t>GTI_9.1</t>
  </si>
  <si>
    <t xml:space="preserve">Desarrollar e implementar herramienta basada en inteligencia artificial para dar respuesta a preguntas frecuentes de usuarios finales de CPE </t>
  </si>
  <si>
    <t>Herramienta de IA funcional</t>
  </si>
  <si>
    <t xml:space="preserve">Establecer el nivel de madurez y estado de implementación de los habilitadores de la Política de gobierno digital </t>
  </si>
  <si>
    <t>GTI_10.1</t>
  </si>
  <si>
    <t>Consiste en establecer el estado actual de la política digital en computadores para educar</t>
  </si>
  <si>
    <t>Documento de estado actual de Gobierno Digital</t>
  </si>
  <si>
    <t xml:space="preserve">Definir plan de acción para la implementación de la política de Gobierno digital </t>
  </si>
  <si>
    <t>GTI_10.2</t>
  </si>
  <si>
    <t xml:space="preserve">Priorizar actividades y definir  tiempos de ejecución para dar cumplimiento a la política de gobierno Digital </t>
  </si>
  <si>
    <t xml:space="preserve">Cronograma de implementación </t>
  </si>
  <si>
    <t>Plan de acción de Gob digital</t>
  </si>
  <si>
    <t xml:space="preserve">Ejecutar actividades definidas en el plan de acción de Gobierno digital </t>
  </si>
  <si>
    <t>GTI_10.3</t>
  </si>
  <si>
    <t>Consiste en realizar las actividades definidas en el plan de acción de la política de Gobierno Digital</t>
  </si>
  <si>
    <t xml:space="preserve">Informe de actividades realizadas </t>
  </si>
  <si>
    <t>Realizar el estudio de cargas</t>
  </si>
  <si>
    <t>GTH_1.1</t>
  </si>
  <si>
    <t>Identificar las cargas en cada una de las áreas funcionales</t>
  </si>
  <si>
    <t xml:space="preserve">Auxiliar del plan de implementación de la restructuración organizacional </t>
  </si>
  <si>
    <t xml:space="preserve">Número de áreas funcionales evaluadas </t>
  </si>
  <si>
    <t>Elaborar la propuesta de la nueva estructura organizacional</t>
  </si>
  <si>
    <t>GTH_1.2</t>
  </si>
  <si>
    <t>Diseñar la nueva estructura organizacional para dar respuesta al CONPES</t>
  </si>
  <si>
    <t>Resolución formalizando los cambios en la estructura</t>
  </si>
  <si>
    <t xml:space="preserve">Modificar la estructura en el sistema Heinsohn </t>
  </si>
  <si>
    <t>GTH_1.3</t>
  </si>
  <si>
    <t>Realizar los cambios en el sistema de acuerdo a la aprobación de la nueva estructura</t>
  </si>
  <si>
    <t>% de ajustes a perfiles realizados</t>
  </si>
  <si>
    <t>Socializar la nueva estructura organizacional</t>
  </si>
  <si>
    <t>GTH_1.4</t>
  </si>
  <si>
    <t>Informar los nuevos cambios acompañados de actividades que contribuyan a la gestión del cambio</t>
  </si>
  <si>
    <t>Número de socializaciones efectuadas</t>
  </si>
  <si>
    <t>Implementar el Programa de Bienvenida</t>
  </si>
  <si>
    <t>GTH_2.1</t>
  </si>
  <si>
    <t>Con una temática y metodología practica y amable, se busca que el nuevo colaborador profundice en los temas relevantes de CPE, especialmente en el proceso y procedimiento del cual hará parte.</t>
  </si>
  <si>
    <t>Auxiliar del Plan de inducción y entrenamiento</t>
  </si>
  <si>
    <t>Número de veces que se imparte la inducción y entrenamiento a través del Programa de Bienvenida a los nuevos colaboradores</t>
  </si>
  <si>
    <t>Diseñar el Plan de Formación de CPE</t>
  </si>
  <si>
    <t>GTH_2.2</t>
  </si>
  <si>
    <t>Consolidar acciones de capacitación que desarrollen conocimientos y habilidades en los colaboradores a través de la educación formal o no formal, identificando las competencias y conocimientos que deben tener en sus puestos de trabajo.</t>
  </si>
  <si>
    <t>Auxiliar del plan de capacitación</t>
  </si>
  <si>
    <t>Plan de Capacitación</t>
  </si>
  <si>
    <t>Ejecutar el Plan de Formación de CPE</t>
  </si>
  <si>
    <t>GTH_2.3</t>
  </si>
  <si>
    <t>Ejecutar las acciones de capacitación que desarrollen conocimientos y habilidades en los colaboradores a través de la educación formal o no formal, identificando las competencias y conocimientos que deben tener en sus puestos de trabajo.</t>
  </si>
  <si>
    <t>Acciones de formación ejecutadas conforme al plan de capacitación</t>
  </si>
  <si>
    <t>Desarrollar las conocimientos y habilidades de los colaboradores</t>
  </si>
  <si>
    <t>GTH_2.4</t>
  </si>
  <si>
    <t>Cumplir con el propósito de las capacitaciones para promover el desarrollo de las competencias de los funcionarios.</t>
  </si>
  <si>
    <t>Evaluaciones realizadas</t>
  </si>
  <si>
    <t>Aplicar el sistema de gestión del desempeño</t>
  </si>
  <si>
    <t>GTH_2.5</t>
  </si>
  <si>
    <t>Evaluar los resultados  y  las competencias, con un seguimiento  intermedio  y otro final, centrada en objetivos individuales que conlleve al cumplimiento de los objetivos de CPE.</t>
  </si>
  <si>
    <t>Auxiliar sistema de gestión del desempeño</t>
  </si>
  <si>
    <t>Evaluaciones de desempeño</t>
  </si>
  <si>
    <t>GHT_3.1</t>
  </si>
  <si>
    <t>Realizar los grupos primarios del proceso de Gestión del talento humano</t>
  </si>
  <si>
    <t>GTH_4.1</t>
  </si>
  <si>
    <t>Implementar el Programa de Bienestar de CPE</t>
  </si>
  <si>
    <t>GTH_5.1</t>
  </si>
  <si>
    <t>A través de diferentes instrumentos recolectar información, necesidades, gustos y expectativas de los colaboradores, para establecer acciones que mejoren su calidad de vida y la de sus familias.</t>
  </si>
  <si>
    <t>Auxiliar del plan de Bienestar</t>
  </si>
  <si>
    <t>Actividades ejecutadas conforme al plan de bienestar</t>
  </si>
  <si>
    <t>Implementar el Programa de Salud y Seguridad en el Trabajo.</t>
  </si>
  <si>
    <t>GTH_5.2</t>
  </si>
  <si>
    <t>Proporcionar un ambiente de promoción a la salud, brindando actividades que promuevan estilos de vida saludables, que fomenten el autocuidado en los colaboradores.</t>
  </si>
  <si>
    <t>Auxiliar del Programa de SST</t>
  </si>
  <si>
    <t>Actividades ejecutadas conforme al plan de SST</t>
  </si>
  <si>
    <t>Mantener o aumentar el nivel de percepción de los colaboradores frente al entorno laboral de CPE</t>
  </si>
  <si>
    <t>GTH_5.3</t>
  </si>
  <si>
    <t>Evaluar la efectividad de las acciones emprendidas por los líderes, la Dirección Ejecutiva y la Coordinación de Talento Humano, para que CPE sea un gran lugar para trabajar.</t>
  </si>
  <si>
    <t>Auxiliar del resultado de ambiente laboral</t>
  </si>
  <si>
    <t>Índice de percepción de los colaboradores</t>
  </si>
  <si>
    <t>Presentar cuadro comparativo con alternativas jurídicas más convenientes en la que se transformará CPE </t>
  </si>
  <si>
    <t>GJ_1.1</t>
  </si>
  <si>
    <t xml:space="preserve">La oficina jurídica presentará cuadro comparativo con alternativas jurídicas más conveniente  </t>
  </si>
  <si>
    <t xml:space="preserve">Cuadro comparativo </t>
  </si>
  <si>
    <t>cuadro comparativo</t>
  </si>
  <si>
    <t>Asesorar en la Gestión de la ampliación de tiempo de CPE </t>
  </si>
  <si>
    <t>GJ_1.2</t>
  </si>
  <si>
    <t>Asesorar la ampliación de CPE </t>
  </si>
  <si>
    <t xml:space="preserve">Acta de registro y asistencia  </t>
  </si>
  <si>
    <t>concepto jurídico</t>
  </si>
  <si>
    <t>Asesorar en la Modificación de los estatutos de CPE </t>
  </si>
  <si>
    <t>GJ_1.3</t>
  </si>
  <si>
    <t>Proyecto de estatutos</t>
  </si>
  <si>
    <t>Presentar nuevos estatutos al concejo directivo</t>
  </si>
  <si>
    <t>GJ_1.4</t>
  </si>
  <si>
    <t>Programación de asamblea extraordinaria en enero 2020 para presentar nuevos estatutos al concejo directivo</t>
  </si>
  <si>
    <t>proyecto de estatutos</t>
  </si>
  <si>
    <t xml:space="preserve">Presentar resultados de modificación ante asamblea general </t>
  </si>
  <si>
    <t>GJ_1.5</t>
  </si>
  <si>
    <t xml:space="preserve">De acuerdo a la decisión obtenida en la presentación de los nuevos estatutos </t>
  </si>
  <si>
    <t>Acta de asamblea general</t>
  </si>
  <si>
    <t>Estatutos aprobados por el Concejo Directivo</t>
  </si>
  <si>
    <t>Realizar el apoyo jurídico a las diferentes oficinas de  CPE</t>
  </si>
  <si>
    <t>GJ_ 2.1</t>
  </si>
  <si>
    <t>Realizar el apoyo jurídico a las diferentes oficinas en el proyecto de PQRS.</t>
  </si>
  <si>
    <t xml:space="preserve">relación de documentos </t>
  </si>
  <si>
    <t>documento</t>
  </si>
  <si>
    <t>Elaborar los conceptos jurídicos</t>
  </si>
  <si>
    <t>GJ_ 2.2</t>
  </si>
  <si>
    <t>Emitir concepto jurídico de acuerdo a la consulta que se haya realizado dentro de los términos legales vigentes.</t>
  </si>
  <si>
    <t>conceptos</t>
  </si>
  <si>
    <t xml:space="preserve">Hacer seguimiento a procesos judiciales </t>
  </si>
  <si>
    <t>GJ_3.1</t>
  </si>
  <si>
    <t xml:space="preserve">Hacer seguimiento a los procesos judiciales </t>
  </si>
  <si>
    <t>Estado del proceso del último día hábil del mes.</t>
  </si>
  <si>
    <t>Procesos judiciales</t>
  </si>
  <si>
    <t>Representación Legal</t>
  </si>
  <si>
    <t>GJ_3.2</t>
  </si>
  <si>
    <t>Representar legalmente a la entidad</t>
  </si>
  <si>
    <t>Informe mensual de estado de procesos judiciales</t>
  </si>
  <si>
    <t>informe de procesos</t>
  </si>
  <si>
    <t xml:space="preserve">Liderar comités de conciliación </t>
  </si>
  <si>
    <t>GJ_4.1</t>
  </si>
  <si>
    <t>Gestionar los comités de conciliación mensual y proyectar las actas correspondientes (Mínimo 2 veces al mes)</t>
  </si>
  <si>
    <t xml:space="preserve">Actas de comité de conciliación </t>
  </si>
  <si>
    <t>actas de comité</t>
  </si>
  <si>
    <t>Conformar un equipo interdisciplinario que hará parte de las actividades.</t>
  </si>
  <si>
    <t>GL_1.1</t>
  </si>
  <si>
    <t>Esta actividad busca definir los perfiles, conocimientos y experiencia que se requieren para el la conformación del equipo interdisciplinario.</t>
  </si>
  <si>
    <t>Memorando o documento de asignación</t>
  </si>
  <si>
    <t>Acta del Equipo conformado</t>
  </si>
  <si>
    <t>Definir e identificar las necesidades diversas a nivel País.</t>
  </si>
  <si>
    <t>GL_1.2</t>
  </si>
  <si>
    <t>Por medio de reuniones y mesas de trabajo se identificarán las diferentes necesidades diversas que se presentan a nivel regional y Nacional en las sedes educativas.</t>
  </si>
  <si>
    <t>Documento preliminar</t>
  </si>
  <si>
    <t>Categorizar las sedes educativas con necesidades diversas.</t>
  </si>
  <si>
    <t>GL_1.3</t>
  </si>
  <si>
    <t>Como parte de la actividad donde se identificaron las necesidades diversas regionales y nacionales, se clasificarán las sedes educativas bajo los parámetros establecidos que permitan su categorización individual.</t>
  </si>
  <si>
    <t>BD de categorización</t>
  </si>
  <si>
    <t>BD de datos preliminar</t>
  </si>
  <si>
    <t>Personalizar las soluciones educativas para las sedes con necesidades diversas.</t>
  </si>
  <si>
    <t>GL_1.4</t>
  </si>
  <si>
    <t>Definir los diferentes tipos de soluciones que se pueden entregar a las sedes educativas de teniendo en cuenta su categorización.</t>
  </si>
  <si>
    <t xml:space="preserve">Informe </t>
  </si>
  <si>
    <t>Medir el impacto</t>
  </si>
  <si>
    <t>GL_1.5</t>
  </si>
  <si>
    <t>Con el fin de medir el impacto que genera el proyecto asociado a esta línea de acción, en esta actividad se definen los medios y/o mecanismos que permitirán medir el impacto bajo la categorización y solución definida que se implementará en las sedes educativas.</t>
  </si>
  <si>
    <t>Informe final</t>
  </si>
  <si>
    <t>GL_2.1</t>
  </si>
  <si>
    <t>Actividad que se deberá adelantar en el primer trimestre de la vigencia 2020 a través de la caracterización definida por la entidad,  con el objetivo de ratificar las sedes que finalmente se impactarán.</t>
  </si>
  <si>
    <t>GL_3.1</t>
  </si>
  <si>
    <t xml:space="preserve">De acuerdo con las condiciones actuales de las sedes educativas, se procederá a clasificarlas. </t>
  </si>
  <si>
    <t>Base de categorización</t>
  </si>
  <si>
    <t>Estructurar la estrategia de acceso, uso, apropiación y retoma.</t>
  </si>
  <si>
    <t>GL:4.1</t>
  </si>
  <si>
    <t>Se refiere a definir la hoja de ruta  que se ejecutara en campo para dar cumplimiento a los objetivos de la estrategia..</t>
  </si>
  <si>
    <t>Insumo técnico de la estrategia</t>
  </si>
  <si>
    <t>Realizar jornada de entrenamiento al equipo ejecutor del proyecto en campo</t>
  </si>
  <si>
    <t>GL_5.1</t>
  </si>
  <si>
    <t>Capacitación al personal que realizará las actividades en campo.</t>
  </si>
  <si>
    <t>Realizar la ratificación de las sedes a beneficiar</t>
  </si>
  <si>
    <t>GL_5.2</t>
  </si>
  <si>
    <t>Actividad que adelantará el equipo CPE,  con el objetivo de verificar las sedes a beneficiar en las entidades territoriales.</t>
  </si>
  <si>
    <t>Relación de sedes ratificadas</t>
  </si>
  <si>
    <t>Sedes</t>
  </si>
  <si>
    <t>Realizar la verificación de requisitos de las sedes a beneficiar</t>
  </si>
  <si>
    <t>GL_5.3</t>
  </si>
  <si>
    <t>Actividad que se adelanta para confirmar los requisitos básicos de las sedes a beneficiar, así como los datos de contacto para solicitar el despacho</t>
  </si>
  <si>
    <t>Cartas de ratificación por las E.T</t>
  </si>
  <si>
    <t>Realizar la asignación para el despacho de terminales - Estudiantes</t>
  </si>
  <si>
    <t>GL_5.4</t>
  </si>
  <si>
    <t>Actividad donde se asigna la cantidad de terminales a cada sede beneficiada</t>
  </si>
  <si>
    <t>Reporte de envíos de terminales para estudiantes</t>
  </si>
  <si>
    <t>Realizar la asignación para el despacho de terminales - Docentes</t>
  </si>
  <si>
    <t>GL_5.5</t>
  </si>
  <si>
    <t>Actividad donde se asigna la cantidad de terminales de docente de acuerdo con la información brindada por formación</t>
  </si>
  <si>
    <t>Reporte de envíos de terminales - docentes</t>
  </si>
  <si>
    <t>Realizar la asignación para el despacho del rezago de portátiles docente 2019</t>
  </si>
  <si>
    <t>GL_5.7</t>
  </si>
  <si>
    <t>GL_5.8</t>
  </si>
  <si>
    <t>Actividad donde se realiza la instalación de los terminales de estudiantes y se formaliza la entrega y traspaso de propiedad de los terminales a las sedes educativas</t>
  </si>
  <si>
    <t>Relación de sedes con terminales legalizados.</t>
  </si>
  <si>
    <t>Realizar las actividades de acceso, uso, apropiación y retoma de las TIC en las sedes educativas beneficiadas</t>
  </si>
  <si>
    <t>GL_5.10</t>
  </si>
  <si>
    <t>Actividad donde se desarrollan los talleres de  acceso, uso y apropiación de las TIC en las sedes educativas beneficiadas</t>
  </si>
  <si>
    <t>Informe de talleres de  acceso, uso y apropiación de las TIC</t>
  </si>
  <si>
    <t>Participar en las estrategias implementadas que desde el Gobierno Nacional se tengan relacionada con conectividad</t>
  </si>
  <si>
    <t>GL_5.11</t>
  </si>
  <si>
    <t>Realizar las actividades de acceso, uso, apropiación y retoma de las TIC en las sedes rezago de 2019</t>
  </si>
  <si>
    <t>GL_5.12</t>
  </si>
  <si>
    <t>Actividad donde se desarrollan los talleres de  acceso, uso y apropiación de las TIC en las sedes educativas de rezago</t>
  </si>
  <si>
    <t>Realizar la legalización de terminales de las sedes con rezago 2019</t>
  </si>
  <si>
    <t>GL_5.13</t>
  </si>
  <si>
    <t>Actividad donde se realiza la instalación de los terminales de las sedes con rezago 2019 y se formaliza la entrega y traspaso de la propiedad las sedes educativas</t>
  </si>
  <si>
    <t>Relación de sedes 2019 con equipos legalizados</t>
  </si>
  <si>
    <t>GL_6.1</t>
  </si>
  <si>
    <t>Realizar los grupos primarios del proceso de gestión logística</t>
  </si>
  <si>
    <t>GL_7.1</t>
  </si>
  <si>
    <t>Realizar los grupos primarios de gestión logística</t>
  </si>
  <si>
    <t>Elaborar documento de calidad de los datos que permitan hacer un seguimiento sistemático del acceso y uso de recursos digitales en las prácticas educativas por parte de docentes y estudiantes.</t>
  </si>
  <si>
    <t>ME_1.1</t>
  </si>
  <si>
    <t>Elaborar documento de calidad de los datos capturados (a través de la aplicación de instrumentos  de monitoreo y evaluación vigencia 2019, y otras fuentes de información), que permita tomar acciones frente a la calidad de los mismos.</t>
  </si>
  <si>
    <t>Documento de calidad de los datos.</t>
  </si>
  <si>
    <t>Establecer necesidades y requerimientos de información para monitoreo.</t>
  </si>
  <si>
    <t>ME_1.2</t>
  </si>
  <si>
    <t>Establecer necesidades y requerimientos de información que contribuyan a la toma de decisiones, incluyendo la identificación de nuevas necesidades del ecosistema. Lo anterior con el fin de hacer seguimiento sistemático del acceso y uso de los recursos tecnológicos digitales en las sedes educativas.</t>
  </si>
  <si>
    <t>Documento de necesidades.</t>
  </si>
  <si>
    <t>Articular con el DANE el  acompañamiento técnico en el diseño de los instrumentos y estructuración estadística, generando la actualización de los procedimientos e instrumentos de monitoreo y evaluación.</t>
  </si>
  <si>
    <t>ME_1.3</t>
  </si>
  <si>
    <t>Procedimiento de monitoreo y evaluación actualizado.</t>
  </si>
  <si>
    <t>Realizar diagnóstico de los sistemas de información  existentes en el ecosistema</t>
  </si>
  <si>
    <t>ME_2.1</t>
  </si>
  <si>
    <t>Realizar diagnóstico de los sistemas de información  existentes en el ecosistema, identificando formas de recolección de información, alcances de los sistemas, requerimientos técnicos de los sistemas identificados, estructuras de reporte, entre otros.</t>
  </si>
  <si>
    <t>Documento de diagnóstico</t>
  </si>
  <si>
    <t>Establecer y desarrollar mesa de trabajo interna con los procesos misionales  para identificar y definir necesidades de información a monitorear.</t>
  </si>
  <si>
    <t>ME_2.2</t>
  </si>
  <si>
    <t>Registros de asistencia  reuniones  mesa de trabajo internas</t>
  </si>
  <si>
    <t>Número de reuniones</t>
  </si>
  <si>
    <t>Formular el proyecto para  la implementación del sistema de información</t>
  </si>
  <si>
    <t>ME_2.3</t>
  </si>
  <si>
    <t>Proyecto formulado</t>
  </si>
  <si>
    <t>proyecto</t>
  </si>
  <si>
    <t>Establecer y desarrollar mesa técnica interinstitucional (Min TIC, MEN, DANE, CPE).</t>
  </si>
  <si>
    <t>ME_3.1</t>
  </si>
  <si>
    <t>Registros de asistencia  reuniones de mesa técnica</t>
  </si>
  <si>
    <t>ME_3.2</t>
  </si>
  <si>
    <t>Documento metodología.</t>
  </si>
  <si>
    <t>Identificar y levantar línea base.</t>
  </si>
  <si>
    <t>ME_3.3</t>
  </si>
  <si>
    <t>Identificar y levantar línea base para las variables y dimensiones de acuerdo con la información existente. Esto no implica que la línea base sea definitiva, debido a que es un índice en construcción y que para esta vigencia no se contaría con la información del 100% de las sedes educativas.</t>
  </si>
  <si>
    <t>Línea base del índice de madurez digital</t>
  </si>
  <si>
    <t>Apoyar los procesos misionales con la información para la categorización de las sedes educativas.</t>
  </si>
  <si>
    <t>ME_4.1</t>
  </si>
  <si>
    <t>Realizar el seguimiento, evaluación y socialización  de resultados obtenidos de los pilotos o pruebas de concepto ejecutados.</t>
  </si>
  <si>
    <t>ME_5.1</t>
  </si>
  <si>
    <t>Realizar el seguimiento, evaluación y socialización de los pilotos o pruebas de concepto, teniendo en cuenta los criterios de : Pertinencia o relevancia, eficacia, eficiencia, efecto y sostenibilidad.</t>
  </si>
  <si>
    <t>Registros de asistencia  a socializaciones</t>
  </si>
  <si>
    <t xml:space="preserve">Formato evaluación de pilotos </t>
  </si>
  <si>
    <t>Establecer muestra de sedes educativas que serán objeto del monitoreo</t>
  </si>
  <si>
    <t>ME_6.1</t>
  </si>
  <si>
    <t>Establecer muestra de sedes educativas a ser visitadas por el proceso de Monitoreo y Evaluación para la vigencia 2020, de acuerdo con las características y complejidad que tiene la realización del monitoreo en las sedes educativas del nivel nacional, así como la disponibilidad de recursos económicos para la misma.</t>
  </si>
  <si>
    <t>Ficha técnica de la muestra</t>
  </si>
  <si>
    <t>ME_6.2</t>
  </si>
  <si>
    <t>Informes consolidados</t>
  </si>
  <si>
    <t>Cumplimiento a la programación</t>
  </si>
  <si>
    <t>ME_6.3</t>
  </si>
  <si>
    <t>No de socializaciones realizadas</t>
  </si>
  <si>
    <t>ME_7.1</t>
  </si>
  <si>
    <t>Realizar los grupos primarios de Monitoreo y Evaluación</t>
  </si>
  <si>
    <t>ME_8.1</t>
  </si>
  <si>
    <t>Consolidar y realizar analítica de la información recolectada a través de los instrumentos aplicados durante la vigencia 2019</t>
  </si>
  <si>
    <t>ME_9.1</t>
  </si>
  <si>
    <t>Documento con los resultados y/o informe ejecutivo.</t>
  </si>
  <si>
    <t>Consolidar y realizar analítica de la información recolectada a través de los instrumentos aplicados durante la vigencia 2020</t>
  </si>
  <si>
    <t>ME_9.2</t>
  </si>
  <si>
    <t>Socializar resultados de analítica realizada</t>
  </si>
  <si>
    <t>ME_9.3</t>
  </si>
  <si>
    <t>Mantener actualizado el tablero de monitoreo</t>
  </si>
  <si>
    <t>ME_9.4</t>
  </si>
  <si>
    <t>Mantener actualizado el tablero de monitoreo de acuerdo con la información recolectada por el proceso.</t>
  </si>
  <si>
    <t>Tablero actualizado</t>
  </si>
  <si>
    <t>Reporte cualitativo y cuantitativo de PQRS generadas en el centro de contacto</t>
  </si>
  <si>
    <t>SC_1.2</t>
  </si>
  <si>
    <t>Efectuar reporte cualitativo y cuantitativo de pqrs generadas en el centro de contacto</t>
  </si>
  <si>
    <t>Reporte de PQRS con conclusiones y recomendaciones.</t>
  </si>
  <si>
    <t>Análisis de la gestión del servicio de tercer nivel.</t>
  </si>
  <si>
    <t>SC_1.3</t>
  </si>
  <si>
    <t>Realizar análisis de la gestión del servicio de tercer nivel y generar recomendaciones</t>
  </si>
  <si>
    <t>Informe de la gestión del servicio de tercer nivel con conclusiones y recomendaciones.</t>
  </si>
  <si>
    <t>Informe de los casos de hurto o robo</t>
  </si>
  <si>
    <t>SC_1.4</t>
  </si>
  <si>
    <t>Generar informe de la los casos de hurto o robo</t>
  </si>
  <si>
    <t>Informe de los casos de robo o hurto presentados al corte.</t>
  </si>
  <si>
    <t>Seguimiento a las PQRS</t>
  </si>
  <si>
    <t>SC_2.1</t>
  </si>
  <si>
    <t>Realizar seguimiento al 100% de PQRs asignadas a los demás procesos de la Entidad.</t>
  </si>
  <si>
    <t>Reporte de seguimiento de PQRS</t>
  </si>
  <si>
    <t>% de PQR asignadas</t>
  </si>
  <si>
    <t>Atención de las PQRS a cargo del proceso de Servicio al Cliente</t>
  </si>
  <si>
    <t>SC_2.2</t>
  </si>
  <si>
    <t xml:space="preserve">Atender oportunamente el 100% de los casos de PQRS asignados a Servicio al Cliente </t>
  </si>
  <si>
    <t>% de PQR del proceso</t>
  </si>
  <si>
    <t>Reporte mensual de PQRS por proceso.</t>
  </si>
  <si>
    <t>SC_2.3</t>
  </si>
  <si>
    <t>Realizar y enviar reporte mensual de pqr por proceso con ranking</t>
  </si>
  <si>
    <t>Reporte de ranking mensual de PQRS</t>
  </si>
  <si>
    <t>Campaña de satisfacción de los niveles de servicio.</t>
  </si>
  <si>
    <t>SC_2.4</t>
  </si>
  <si>
    <t>Aplicar campaña de satisfacción de los niveles de servicio</t>
  </si>
  <si>
    <t>Reporte de los resultados obtenidos en campaña.</t>
  </si>
  <si>
    <t>Reporte de los casos atendidos al corte.</t>
  </si>
  <si>
    <t>Servicios técnicos en centro con calidad y en los tiempos establecidos.</t>
  </si>
  <si>
    <t>SC_2.6</t>
  </si>
  <si>
    <t>Atender los servicios técnicos en centro con calidad y en los tiempos establecidos</t>
  </si>
  <si>
    <t>%de servicios técnicos atendidos</t>
  </si>
  <si>
    <t>SC_3.1</t>
  </si>
  <si>
    <t>Realizar los grupos primarios del proceso de Servicio al cliente</t>
  </si>
  <si>
    <t>SC_4.1</t>
  </si>
  <si>
    <t>Arqueos mensuales de inventario</t>
  </si>
  <si>
    <t>SC_5.1</t>
  </si>
  <si>
    <t>Realizar arqueos mensuales de inventario</t>
  </si>
  <si>
    <t>Soporte de arqueos realizados</t>
  </si>
  <si>
    <t>Acta de arqueo</t>
  </si>
  <si>
    <t>Elaborar los kits de nuevas tecnologías basados en RAEE</t>
  </si>
  <si>
    <t>SA_1.1</t>
  </si>
  <si>
    <t>Consiste en gestionar las partes necesarias para conformar los kits RAAE, probar su funcionamiento y empacarlos para su despacho</t>
  </si>
  <si>
    <t>Formato de traslado de cenare a CST</t>
  </si>
  <si>
    <t>Hacer mesas de trabajo para definir los lineamientos de gestión ambientalmente adecuada de las tecnologías obsoletas o en desuso en las instituciones educativas oficiales y el acompañamiento a dichas sedes.</t>
  </si>
  <si>
    <t>SA_2.1</t>
  </si>
  <si>
    <t>Consiste en realizar las mesas de trabajo y apoyo con la oficina de Formación Educativa para la definición de los lineamientos. Esta actividad incluye el pilotaje del acompañamiento en las sedes seleccionadas de acuerdo con los lineamientos definidos y el ajuste de los lineamientos iniciales para obtener la versión final de los lineamientos</t>
  </si>
  <si>
    <t>Listado de asistencia
Documento de lineamientos (diciembre)</t>
  </si>
  <si>
    <t>Ejecutar el piloto de acompañamiento en RAEE en las sedes seleccionadas</t>
  </si>
  <si>
    <t>SA_2.2</t>
  </si>
  <si>
    <t>Consiste en realizar el piloto de acompañamiento a las sedes con base en los lineamiento diseñados inicialmente</t>
  </si>
  <si>
    <t>Informe ejecución piloto</t>
  </si>
  <si>
    <t>Sedes de la muestra con piloto realizado</t>
  </si>
  <si>
    <t>Elaborar los lineamiento finales ajustados con base en los resultado del piloto</t>
  </si>
  <si>
    <t>SA_2.3</t>
  </si>
  <si>
    <t>Hacer el documento final de los lineamientos teniendo en cuenta los resultados arrojados en la realización del piloto de acompañamiento RAEE</t>
  </si>
  <si>
    <t>Retomar los equipos obsoletos</t>
  </si>
  <si>
    <t>SA_3.1</t>
  </si>
  <si>
    <t>Retomar</t>
  </si>
  <si>
    <t>Equipos retomados</t>
  </si>
  <si>
    <t>Equipos</t>
  </si>
  <si>
    <t>Hacer la demanufactura de los terminales obsoletos</t>
  </si>
  <si>
    <t>SA_3.2</t>
  </si>
  <si>
    <t>Demanufacturar</t>
  </si>
  <si>
    <t>Toneladas demanufacturadas</t>
  </si>
  <si>
    <t>Toneladas</t>
  </si>
  <si>
    <t>Hacer la disposición de RESPEL</t>
  </si>
  <si>
    <t>SA_3.3</t>
  </si>
  <si>
    <t>Llevar a cabo la disposición de RESPEL</t>
  </si>
  <si>
    <t>Toneladas gestionadas</t>
  </si>
  <si>
    <t>Valorizar</t>
  </si>
  <si>
    <t>SA_3.4</t>
  </si>
  <si>
    <t>Toneladas valorizadas</t>
  </si>
  <si>
    <t xml:space="preserve">Ejecutar los eventos de retoma </t>
  </si>
  <si>
    <t>SA_3.5</t>
  </si>
  <si>
    <t>Realizar eventos de retoma masiva de gestión de CRT</t>
  </si>
  <si>
    <t>Informe del evento</t>
  </si>
  <si>
    <t>Informes</t>
  </si>
  <si>
    <t>Seguimiento al cumplimiento del PMA</t>
  </si>
  <si>
    <t>SA_3.6</t>
  </si>
  <si>
    <t>Reporte consolidado de fichas PMA</t>
  </si>
  <si>
    <t>Reportar a autoridades la gestión de RESPEL</t>
  </si>
  <si>
    <t>SA_3.7</t>
  </si>
  <si>
    <t>Reporte en plataforma IDEAM</t>
  </si>
  <si>
    <t xml:space="preserve">Visitar gestores ambientales </t>
  </si>
  <si>
    <t>SA_3.8</t>
  </si>
  <si>
    <t>Informe de visita</t>
  </si>
  <si>
    <t>Sensibilizar en temas ambientales a la comunidad educativa.</t>
  </si>
  <si>
    <t>SA_3.9</t>
  </si>
  <si>
    <t>Sensibilizar en temas ambientales a la comunidad educativa  para la disposición final adecuada de residuos electrónicos</t>
  </si>
  <si>
    <t>Relación de personas sensibilizadas</t>
  </si>
  <si>
    <t>Personas sensibilizadas</t>
  </si>
  <si>
    <t>SA_4.1</t>
  </si>
  <si>
    <t>Realizar los grupos primarios del proceso de sostenibilidad ambiental</t>
  </si>
  <si>
    <t>SA_5.1</t>
  </si>
  <si>
    <t>* Entregar 72.427 terminales a estudiantes de las sedes educativas del país
* Entregar 5.000 terminales a docentes de las sedes educativas del país
* Entregar al menos 170 nuevas tecnologías para uso de estudiantes y docentes</t>
  </si>
  <si>
    <t>Realizar la legalización de terminales - Estudiantes y Docentes</t>
  </si>
  <si>
    <t>4.5 Diseñar e implementar el Índice de Evolución Digital dada la necesidad de analizar la implementación de las TIC en el sector educativo. Este índice deberá ser incluido en el Sistema de Información y Evaluación y deberá ser actualizado periódicamente a partir de la línea base.</t>
  </si>
  <si>
    <t xml:space="preserve">Definir la metodología para el diseño y aplicación del Índice Evolución Digital </t>
  </si>
  <si>
    <t>Definir la metodología para el cálculo del índice de Evolución Digital:
-Qué es el índice de Evolución Digital
-Definir dimensiones y alcances
-Resultados que se van a ver reflejados con el índice de Evolución
-Establecer el tamaño de la muestra en la cual se aplicará el índice, entre otros aspectos.</t>
  </si>
  <si>
    <t>Establecer y desarrollar periódicamente mesa técnica interinstitucional (MinTIC, MEN, DANE, CPE) para:
-Identificación y unificación de necesidades de información de los actores del ecosistema de innovación educativa.
-Definición de instrumentos unificados y articulados para captura de información.
-Levantamiento de inventarios de los sistemas existentes en las entidades del ecosistema.
-Establecimiento de alcances del sistema de información y evaluación de la innovación.
-Definición de metodología, diseño y aplicación del Índice de Evolución Digital.</t>
  </si>
  <si>
    <t>Realizar seguimiento virtual a estudiantes y docentes de las sedes educativas seleccionadas en la muestra</t>
  </si>
  <si>
    <t>Realizar 30 seguimientos virtuales anuales de monitoreo a las sedes educativas de acuerdo a la programación  establecida</t>
  </si>
  <si>
    <t>Socialización de resultados seguimiento virtual a estudiantes y docentes de las sedes educativas seleccionadas en la muestra</t>
  </si>
  <si>
    <t>Socializar trimestralmente los resultados obtenidos a través del desarrollo de seguimiento virtual a estudiantes y docentes de las sedes educativas seleccionadas en la muestra</t>
  </si>
  <si>
    <t>4.5 Diseñar e implementar el Índice de Evolución Digital Escolar dada la necesidad de analizar la implementación de las TIC en el sector educativo Este índice deberá ser incluido en el Sistema de Información y Evaluación y deberá ser actualizado periódicamente a partir de la línea base.</t>
  </si>
  <si>
    <t>Apoyar en el diseño gráfico de piezas para suministrar información a los profesores sobre cómo atender las necesidades educativas diversas</t>
  </si>
  <si>
    <t>GST_5.10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</si>
</sst>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0%"/>
    <numFmt numFmtId="165" formatCode="_-* #,##0_-;\-* #,##0_-;_-* &quot;-&quot;??_-;_-@_-"/>
  </numFmts>
  <fonts count="13" x14ac:knownFonts="1">
    <font>
      <sz val="11"/>
      <color theme="1"/>
      <name val="Arial Narrow"/>
      <family val="2"/>
    </font>
    <font>
      <sz val="11"/>
      <color theme="1"/>
      <name val="Arial Narrow"/>
      <family val="2"/>
    </font>
    <font>
      <sz val="10"/>
      <name val="Arial"/>
      <family val="2"/>
    </font>
    <font>
      <b/>
      <sz val="11"/>
      <color theme="0"/>
      <name val="Arial Narrow"/>
      <family val="2"/>
    </font>
    <font>
      <b/>
      <sz val="11"/>
      <color theme="1"/>
      <name val="Arial Narrow"/>
      <family val="2"/>
    </font>
    <font>
      <sz val="10"/>
      <name val="Arial Nova Cond"/>
      <family val="2"/>
    </font>
    <font>
      <sz val="10"/>
      <color theme="1"/>
      <name val="Arial Nova Cond"/>
      <family val="2"/>
    </font>
    <font>
      <b/>
      <sz val="16"/>
      <color theme="0"/>
      <name val="Arial Narrow"/>
      <family val="2"/>
    </font>
    <font>
      <sz val="11"/>
      <color rgb="FF000000"/>
      <name val="Arial Narrow"/>
      <family val="2"/>
    </font>
    <font>
      <sz val="11"/>
      <name val="Arial Narrow"/>
      <family val="2"/>
    </font>
    <font>
      <sz val="11"/>
      <color rgb="FFFF0000"/>
      <name val="Arial Narrow"/>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4" tint="0.79998168889431442"/>
        <bgColor theme="4" tint="0.79998168889431442"/>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indexed="64"/>
      </bottom>
      <diagonal/>
    </border>
    <border>
      <left style="thin">
        <color indexed="64"/>
      </left>
      <right style="thin">
        <color indexed="64"/>
      </right>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thin">
        <color auto="1"/>
      </right>
      <top/>
      <bottom/>
      <diagonal/>
    </border>
    <border>
      <left style="thin">
        <color auto="1"/>
      </left>
      <right style="thin">
        <color auto="1"/>
      </right>
      <top style="double">
        <color indexed="64"/>
      </top>
      <bottom style="thin">
        <color auto="1"/>
      </bottom>
      <diagonal/>
    </border>
    <border>
      <left/>
      <right/>
      <top/>
      <bottom style="thin">
        <color theme="4" tint="0.39997558519241921"/>
      </bottom>
      <diagonal/>
    </border>
  </borders>
  <cellStyleXfs count="5">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41" fontId="1" fillId="0" borderId="0" applyFont="0" applyFill="0" applyBorder="0" applyAlignment="0" applyProtection="0"/>
  </cellStyleXfs>
  <cellXfs count="13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164" fontId="5" fillId="2" borderId="2" xfId="1" applyNumberFormat="1" applyFont="1" applyFill="1" applyBorder="1" applyAlignment="1" applyProtection="1">
      <alignment vertical="top"/>
      <protection locked="0"/>
    </xf>
    <xf numFmtId="0" fontId="5" fillId="0" borderId="1" xfId="3" applyNumberFormat="1" applyFont="1" applyFill="1" applyBorder="1" applyAlignment="1" applyProtection="1">
      <alignment vertical="center"/>
      <protection locked="0"/>
    </xf>
    <xf numFmtId="164" fontId="5" fillId="2" borderId="1" xfId="1" applyNumberFormat="1" applyFont="1" applyFill="1" applyBorder="1" applyAlignment="1" applyProtection="1">
      <alignment horizontal="left" vertical="top"/>
      <protection locked="0"/>
    </xf>
    <xf numFmtId="164" fontId="5" fillId="0" borderId="2" xfId="1" applyNumberFormat="1" applyFont="1" applyFill="1" applyBorder="1" applyAlignment="1" applyProtection="1">
      <alignment vertical="top"/>
      <protection locked="0"/>
    </xf>
    <xf numFmtId="164" fontId="5" fillId="2" borderId="1" xfId="1" applyNumberFormat="1" applyFont="1" applyFill="1" applyBorder="1" applyAlignment="1" applyProtection="1">
      <alignment vertical="top"/>
      <protection locked="0"/>
    </xf>
    <xf numFmtId="164" fontId="5" fillId="2" borderId="2" xfId="1" applyNumberFormat="1" applyFont="1" applyFill="1" applyBorder="1" applyAlignment="1" applyProtection="1">
      <alignment horizontal="left" vertical="top"/>
      <protection locked="0"/>
    </xf>
    <xf numFmtId="0" fontId="6" fillId="0" borderId="0" xfId="0" applyFont="1" applyAlignment="1">
      <alignment horizontal="center" vertical="center" wrapText="1"/>
    </xf>
    <xf numFmtId="0" fontId="6" fillId="0" borderId="0" xfId="0" applyFont="1"/>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9" fontId="0" fillId="0" borderId="1" xfId="1" applyFont="1" applyBorder="1" applyAlignment="1">
      <alignment horizontal="center" vertical="center"/>
    </xf>
    <xf numFmtId="0" fontId="0" fillId="0" borderId="1" xfId="0" applyBorder="1" applyAlignment="1">
      <alignment horizontal="left" vertical="center"/>
    </xf>
    <xf numFmtId="0" fontId="0" fillId="0" borderId="0" xfId="0" applyAlignment="1">
      <alignment vertical="center"/>
    </xf>
    <xf numFmtId="0" fontId="0" fillId="0" borderId="1" xfId="0" applyBorder="1" applyAlignment="1">
      <alignment vertical="center"/>
    </xf>
    <xf numFmtId="0" fontId="0" fillId="0" borderId="0" xfId="0" applyFill="1" applyAlignment="1">
      <alignment vertical="center"/>
    </xf>
    <xf numFmtId="0" fontId="9" fillId="0" borderId="1" xfId="0" applyFont="1" applyFill="1" applyBorder="1" applyAlignment="1">
      <alignment vertical="center"/>
    </xf>
    <xf numFmtId="0" fontId="9" fillId="0" borderId="4" xfId="0" applyFont="1" applyFill="1" applyBorder="1" applyAlignment="1">
      <alignment vertical="center"/>
    </xf>
    <xf numFmtId="0" fontId="0" fillId="0" borderId="0" xfId="0" applyAlignment="1">
      <alignment horizontal="left" vertical="center"/>
    </xf>
    <xf numFmtId="0" fontId="4" fillId="0" borderId="0" xfId="0" applyFont="1" applyFill="1" applyAlignment="1">
      <alignment vertical="center"/>
    </xf>
    <xf numFmtId="0" fontId="0" fillId="2" borderId="0" xfId="0" applyFill="1" applyAlignment="1">
      <alignment vertical="center"/>
    </xf>
    <xf numFmtId="0" fontId="9" fillId="0" borderId="3" xfId="0" applyFont="1" applyFill="1" applyBorder="1" applyAlignment="1">
      <alignment vertical="center"/>
    </xf>
    <xf numFmtId="0" fontId="9" fillId="0" borderId="5" xfId="0" applyFont="1" applyFill="1" applyBorder="1" applyAlignment="1">
      <alignment vertical="center"/>
    </xf>
    <xf numFmtId="0" fontId="8" fillId="0" borderId="0" xfId="0" applyFont="1" applyAlignment="1">
      <alignment vertical="center"/>
    </xf>
    <xf numFmtId="0" fontId="8" fillId="2" borderId="0" xfId="0" applyFont="1" applyFill="1" applyAlignment="1">
      <alignment vertical="center"/>
    </xf>
    <xf numFmtId="0" fontId="9" fillId="0" borderId="1" xfId="0" applyFont="1" applyFill="1" applyBorder="1" applyAlignment="1">
      <alignment horizontal="center" vertical="center"/>
    </xf>
    <xf numFmtId="0" fontId="9" fillId="0" borderId="1" xfId="3" applyNumberFormat="1" applyFont="1" applyFill="1" applyBorder="1" applyAlignment="1" applyProtection="1">
      <alignment vertical="center"/>
      <protection locked="0"/>
    </xf>
    <xf numFmtId="0" fontId="9" fillId="0" borderId="7" xfId="0" applyFont="1" applyFill="1" applyBorder="1" applyAlignment="1">
      <alignment vertical="center"/>
    </xf>
    <xf numFmtId="0" fontId="9" fillId="0" borderId="2" xfId="0" applyFont="1" applyFill="1" applyBorder="1" applyAlignment="1">
      <alignment vertical="center"/>
    </xf>
    <xf numFmtId="0" fontId="9" fillId="0" borderId="1"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9" fontId="9" fillId="0" borderId="4" xfId="0" applyNumberFormat="1" applyFont="1" applyFill="1" applyBorder="1" applyAlignment="1" applyProtection="1">
      <alignment horizontal="center" vertical="center"/>
      <protection locked="0"/>
    </xf>
    <xf numFmtId="0" fontId="9" fillId="0" borderId="6" xfId="0" applyFont="1" applyFill="1" applyBorder="1" applyAlignment="1">
      <alignment vertical="center"/>
    </xf>
    <xf numFmtId="0" fontId="9" fillId="0" borderId="1" xfId="0" applyFont="1" applyFill="1" applyBorder="1" applyAlignment="1">
      <alignment horizontal="left"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9" fontId="9" fillId="0" borderId="3" xfId="1" applyFont="1" applyFill="1" applyBorder="1" applyAlignment="1" applyProtection="1">
      <alignment horizontal="center" vertical="center"/>
      <protection locked="0"/>
    </xf>
    <xf numFmtId="9" fontId="9" fillId="0" borderId="1" xfId="1" applyFont="1" applyFill="1" applyBorder="1" applyAlignment="1" applyProtection="1">
      <alignment horizontal="center" vertical="center"/>
      <protection locked="0"/>
    </xf>
    <xf numFmtId="9" fontId="9" fillId="0" borderId="4" xfId="1" applyFont="1" applyFill="1" applyBorder="1" applyAlignment="1" applyProtection="1">
      <alignment horizontal="center" vertical="center"/>
      <protection locked="0"/>
    </xf>
    <xf numFmtId="9" fontId="9" fillId="0" borderId="1" xfId="0" applyNumberFormat="1" applyFont="1" applyFill="1" applyBorder="1" applyAlignment="1" applyProtection="1">
      <alignment horizontal="center" vertical="center"/>
      <protection locked="0"/>
    </xf>
    <xf numFmtId="0" fontId="9" fillId="0" borderId="6" xfId="0" applyFont="1" applyFill="1" applyBorder="1" applyAlignment="1">
      <alignment horizontal="center" vertical="center"/>
    </xf>
    <xf numFmtId="9" fontId="9" fillId="0" borderId="1" xfId="0" applyNumberFormat="1" applyFont="1" applyFill="1" applyBorder="1" applyAlignment="1">
      <alignment horizontal="center" vertical="center"/>
    </xf>
    <xf numFmtId="9" fontId="9" fillId="0" borderId="4" xfId="0" applyNumberFormat="1" applyFont="1" applyFill="1" applyBorder="1" applyAlignment="1">
      <alignment horizontal="center" vertical="center"/>
    </xf>
    <xf numFmtId="1" fontId="9" fillId="0" borderId="6" xfId="0" applyNumberFormat="1" applyFont="1" applyFill="1" applyBorder="1" applyAlignment="1">
      <alignment horizontal="center" vertical="center"/>
    </xf>
    <xf numFmtId="0" fontId="9" fillId="0" borderId="6" xfId="0" applyFont="1" applyFill="1" applyBorder="1" applyAlignment="1">
      <alignment horizontal="left" vertical="center"/>
    </xf>
    <xf numFmtId="9" fontId="9" fillId="0" borderId="3" xfId="1" applyFont="1" applyFill="1" applyBorder="1" applyAlignment="1">
      <alignment horizontal="center" vertical="center"/>
    </xf>
    <xf numFmtId="1" fontId="9" fillId="0" borderId="3" xfId="0" applyNumberFormat="1" applyFont="1" applyFill="1" applyBorder="1" applyAlignment="1">
      <alignment horizontal="center" vertical="center"/>
    </xf>
    <xf numFmtId="0" fontId="9" fillId="0" borderId="3" xfId="0" applyFont="1" applyFill="1" applyBorder="1" applyAlignment="1">
      <alignment horizontal="left" vertical="center"/>
    </xf>
    <xf numFmtId="9" fontId="9" fillId="0" borderId="1" xfId="1" applyFont="1" applyFill="1" applyBorder="1" applyAlignment="1">
      <alignment horizontal="center" vertical="center"/>
    </xf>
    <xf numFmtId="1" fontId="9" fillId="0" borderId="1" xfId="0" applyNumberFormat="1" applyFont="1" applyFill="1" applyBorder="1" applyAlignment="1">
      <alignment horizontal="center" vertical="center"/>
    </xf>
    <xf numFmtId="9" fontId="9" fillId="0" borderId="4" xfId="1" applyFont="1" applyFill="1" applyBorder="1" applyAlignment="1">
      <alignment horizontal="center" vertical="center"/>
    </xf>
    <xf numFmtId="0" fontId="9" fillId="0" borderId="4" xfId="0" applyFont="1" applyFill="1" applyBorder="1" applyAlignment="1">
      <alignment horizontal="left" vertical="center"/>
    </xf>
    <xf numFmtId="1" fontId="9" fillId="0" borderId="4" xfId="0" applyNumberFormat="1" applyFont="1" applyFill="1" applyBorder="1" applyAlignment="1">
      <alignment horizontal="center" vertical="center"/>
    </xf>
    <xf numFmtId="1" fontId="9" fillId="0" borderId="4" xfId="3" applyNumberFormat="1" applyFont="1" applyFill="1" applyBorder="1" applyAlignment="1">
      <alignment horizontal="center" vertical="center"/>
    </xf>
    <xf numFmtId="165" fontId="9" fillId="0" borderId="4" xfId="3" applyNumberFormat="1" applyFont="1" applyFill="1" applyBorder="1" applyAlignment="1">
      <alignment horizontal="center" vertical="center"/>
    </xf>
    <xf numFmtId="0" fontId="9" fillId="0" borderId="3" xfId="0" applyFont="1" applyFill="1" applyBorder="1" applyAlignment="1">
      <alignment horizontal="justify" vertical="center"/>
    </xf>
    <xf numFmtId="0" fontId="9" fillId="0" borderId="4" xfId="0" applyFont="1" applyFill="1" applyBorder="1" applyAlignment="1">
      <alignment horizontal="justify" vertical="center"/>
    </xf>
    <xf numFmtId="0" fontId="9" fillId="0" borderId="1" xfId="0" applyFont="1" applyFill="1" applyBorder="1" applyAlignment="1">
      <alignment horizontal="justify" vertical="center"/>
    </xf>
    <xf numFmtId="0" fontId="9" fillId="0" borderId="5" xfId="0" applyFont="1" applyFill="1" applyBorder="1" applyAlignment="1">
      <alignment horizontal="center" vertical="center"/>
    </xf>
    <xf numFmtId="1" fontId="9" fillId="0" borderId="1" xfId="3" applyNumberFormat="1" applyFont="1" applyFill="1" applyBorder="1" applyAlignment="1">
      <alignment horizontal="center" vertical="center"/>
    </xf>
    <xf numFmtId="165" fontId="9" fillId="0" borderId="1" xfId="3" applyNumberFormat="1" applyFont="1" applyFill="1" applyBorder="1" applyAlignment="1">
      <alignment horizontal="center" vertical="center"/>
    </xf>
    <xf numFmtId="0" fontId="9" fillId="0" borderId="8" xfId="0" applyFont="1" applyFill="1" applyBorder="1" applyAlignment="1">
      <alignment vertical="center"/>
    </xf>
    <xf numFmtId="0" fontId="9" fillId="0" borderId="8" xfId="0" applyFont="1" applyFill="1" applyBorder="1" applyAlignment="1">
      <alignment horizontal="center" vertical="center"/>
    </xf>
    <xf numFmtId="9" fontId="9" fillId="0" borderId="8" xfId="1" applyFont="1" applyFill="1" applyBorder="1" applyAlignment="1" applyProtection="1">
      <alignment horizontal="center" vertical="center"/>
      <protection locked="0"/>
    </xf>
    <xf numFmtId="1" fontId="9" fillId="0" borderId="8" xfId="0" applyNumberFormat="1" applyFont="1" applyFill="1" applyBorder="1" applyAlignment="1">
      <alignment horizontal="center" vertical="center"/>
    </xf>
    <xf numFmtId="0" fontId="9" fillId="0" borderId="8" xfId="0" applyFont="1" applyFill="1" applyBorder="1" applyAlignment="1" applyProtection="1">
      <alignment horizontal="center" vertical="center"/>
      <protection locked="0"/>
    </xf>
    <xf numFmtId="9" fontId="9" fillId="0" borderId="6" xfId="0" applyNumberFormat="1" applyFont="1" applyFill="1" applyBorder="1" applyAlignment="1">
      <alignment horizontal="center" vertical="center"/>
    </xf>
    <xf numFmtId="0" fontId="9" fillId="0" borderId="5" xfId="0" applyFont="1" applyFill="1" applyBorder="1" applyAlignment="1">
      <alignment horizontal="left" vertical="center"/>
    </xf>
    <xf numFmtId="0" fontId="9" fillId="0" borderId="4" xfId="0" applyFont="1" applyFill="1" applyBorder="1" applyAlignment="1" applyProtection="1">
      <alignment vertical="center"/>
      <protection locked="0"/>
    </xf>
    <xf numFmtId="0" fontId="9" fillId="0" borderId="8" xfId="0" applyFont="1" applyFill="1" applyBorder="1" applyAlignment="1">
      <alignment horizontal="left" vertical="center"/>
    </xf>
    <xf numFmtId="9" fontId="9" fillId="0" borderId="5" xfId="1" applyFont="1" applyFill="1" applyBorder="1" applyAlignment="1">
      <alignment horizontal="center" vertical="center"/>
    </xf>
    <xf numFmtId="1" fontId="9" fillId="0" borderId="5" xfId="0" applyNumberFormat="1" applyFont="1" applyFill="1" applyBorder="1" applyAlignment="1">
      <alignment horizontal="center" vertical="center"/>
    </xf>
    <xf numFmtId="9" fontId="9" fillId="0" borderId="3" xfId="0" applyNumberFormat="1" applyFont="1" applyFill="1" applyBorder="1" applyAlignment="1">
      <alignment horizontal="center" vertical="center"/>
    </xf>
    <xf numFmtId="10" fontId="9" fillId="0" borderId="3" xfId="0" applyNumberFormat="1" applyFont="1" applyFill="1" applyBorder="1" applyAlignment="1">
      <alignment horizontal="center" vertical="center"/>
    </xf>
    <xf numFmtId="9" fontId="9" fillId="0" borderId="6" xfId="1" applyFont="1" applyFill="1" applyBorder="1" applyAlignment="1">
      <alignment horizontal="center" vertical="center"/>
    </xf>
    <xf numFmtId="0" fontId="9" fillId="0" borderId="3" xfId="3" applyNumberFormat="1" applyFont="1" applyFill="1" applyBorder="1" applyAlignment="1" applyProtection="1">
      <alignment vertical="center"/>
      <protection locked="0"/>
    </xf>
    <xf numFmtId="0" fontId="9" fillId="0" borderId="4" xfId="3" applyNumberFormat="1" applyFont="1" applyFill="1" applyBorder="1" applyAlignment="1" applyProtection="1">
      <alignment vertical="center"/>
      <protection locked="0"/>
    </xf>
    <xf numFmtId="0" fontId="9" fillId="0" borderId="6" xfId="3" applyNumberFormat="1" applyFont="1" applyFill="1" applyBorder="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0" fontId="0" fillId="0" borderId="0" xfId="0" applyAlignment="1">
      <alignment horizontal="left" indent="1"/>
    </xf>
    <xf numFmtId="0" fontId="4" fillId="0" borderId="9" xfId="0" applyFont="1" applyBorder="1" applyAlignment="1">
      <alignment horizontal="left"/>
    </xf>
    <xf numFmtId="9" fontId="0" fillId="0" borderId="0" xfId="1" applyFont="1" applyAlignment="1">
      <alignment horizontal="center" vertical="center"/>
    </xf>
    <xf numFmtId="9" fontId="0" fillId="0" borderId="0" xfId="1" applyFont="1" applyAlignment="1">
      <alignment horizontal="center"/>
    </xf>
    <xf numFmtId="0" fontId="9" fillId="0" borderId="3" xfId="0" quotePrefix="1" applyFont="1" applyFill="1" applyBorder="1" applyAlignment="1">
      <alignment horizontal="left" vertical="center"/>
    </xf>
    <xf numFmtId="0" fontId="9" fillId="0" borderId="1" xfId="0" quotePrefix="1" applyFont="1" applyFill="1" applyBorder="1" applyAlignment="1">
      <alignment horizontal="left" vertical="center"/>
    </xf>
    <xf numFmtId="0" fontId="9" fillId="0" borderId="4" xfId="0" quotePrefix="1" applyFont="1" applyFill="1" applyBorder="1" applyAlignment="1">
      <alignment horizontal="left" vertical="center"/>
    </xf>
    <xf numFmtId="0" fontId="4" fillId="7" borderId="9" xfId="0" applyFont="1" applyFill="1" applyBorder="1"/>
    <xf numFmtId="0" fontId="0" fillId="0" borderId="0" xfId="0" applyBorder="1" applyAlignment="1">
      <alignment vertical="center"/>
    </xf>
    <xf numFmtId="9" fontId="0" fillId="0" borderId="0" xfId="1" applyFont="1" applyBorder="1" applyAlignment="1">
      <alignment horizontal="center" vertical="center"/>
    </xf>
    <xf numFmtId="9" fontId="0" fillId="0" borderId="0" xfId="1" applyFont="1" applyBorder="1" applyAlignment="1">
      <alignment horizontal="center" vertical="center" wrapText="1"/>
    </xf>
    <xf numFmtId="9" fontId="4" fillId="0" borderId="0" xfId="1" applyFont="1" applyBorder="1" applyAlignment="1">
      <alignment horizontal="center" vertical="center"/>
    </xf>
    <xf numFmtId="9" fontId="4" fillId="0" borderId="0" xfId="1" applyFont="1" applyBorder="1" applyAlignment="1">
      <alignment horizontal="center" vertical="center" wrapText="1"/>
    </xf>
    <xf numFmtId="9" fontId="4" fillId="0" borderId="0" xfId="1" applyFont="1" applyAlignment="1">
      <alignment horizontal="center" vertical="center"/>
    </xf>
    <xf numFmtId="9" fontId="1" fillId="0" borderId="0" xfId="1" applyFont="1" applyAlignment="1">
      <alignment horizontal="center" vertical="center"/>
    </xf>
    <xf numFmtId="9" fontId="4" fillId="0" borderId="0" xfId="1" applyFont="1" applyAlignment="1">
      <alignment horizontal="center"/>
    </xf>
    <xf numFmtId="10" fontId="0" fillId="0" borderId="0" xfId="1" applyNumberFormat="1" applyFont="1" applyAlignment="1">
      <alignment horizontal="center" vertical="center"/>
    </xf>
    <xf numFmtId="9" fontId="10" fillId="0" borderId="0" xfId="1" applyFont="1" applyAlignment="1">
      <alignment horizontal="center" vertical="center"/>
    </xf>
    <xf numFmtId="41" fontId="0" fillId="0" borderId="0" xfId="4" applyFont="1" applyAlignment="1">
      <alignment horizontal="center" vertical="center"/>
    </xf>
    <xf numFmtId="0" fontId="4" fillId="0" borderId="0" xfId="0" applyFont="1" applyFill="1" applyAlignment="1">
      <alignment horizontal="left" indent="1"/>
    </xf>
    <xf numFmtId="0" fontId="0" fillId="0" borderId="0" xfId="0" applyFill="1" applyAlignment="1">
      <alignment horizontal="left" indent="2"/>
    </xf>
    <xf numFmtId="0" fontId="4" fillId="0" borderId="9" xfId="0" applyFont="1" applyFill="1" applyBorder="1" applyAlignment="1">
      <alignment horizontal="left"/>
    </xf>
    <xf numFmtId="2" fontId="0" fillId="0" borderId="0" xfId="0" applyNumberFormat="1" applyAlignment="1">
      <alignment vertical="center"/>
    </xf>
    <xf numFmtId="1" fontId="0" fillId="0" borderId="0" xfId="0" applyNumberFormat="1" applyAlignment="1">
      <alignment vertical="center"/>
    </xf>
    <xf numFmtId="3" fontId="9" fillId="0" borderId="3" xfId="0" applyNumberFormat="1" applyFont="1" applyFill="1" applyBorder="1" applyAlignment="1" applyProtection="1">
      <alignment horizontal="center" vertical="center"/>
      <protection locked="0"/>
    </xf>
    <xf numFmtId="41" fontId="0" fillId="0" borderId="0" xfId="4" applyFont="1" applyAlignment="1">
      <alignment horizontal="center" vertical="center" wrapText="1"/>
    </xf>
    <xf numFmtId="0" fontId="9" fillId="0" borderId="4"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xf>
    <xf numFmtId="11" fontId="9" fillId="0" borderId="1" xfId="0" applyNumberFormat="1" applyFont="1" applyFill="1" applyBorder="1" applyAlignment="1">
      <alignment horizontal="center" vertical="center"/>
    </xf>
    <xf numFmtId="0" fontId="9" fillId="0" borderId="7" xfId="0" applyFont="1" applyFill="1" applyBorder="1" applyAlignment="1" applyProtection="1">
      <alignment horizontal="center" vertical="center"/>
      <protection locked="0"/>
    </xf>
    <xf numFmtId="1" fontId="9" fillId="0" borderId="5" xfId="3" applyNumberFormat="1" applyFont="1" applyFill="1" applyBorder="1" applyAlignment="1">
      <alignment horizontal="center" vertical="center"/>
    </xf>
    <xf numFmtId="165" fontId="9" fillId="0" borderId="5" xfId="3" applyNumberFormat="1" applyFont="1" applyFill="1" applyBorder="1" applyAlignment="1">
      <alignment horizontal="center" vertical="center"/>
    </xf>
    <xf numFmtId="9" fontId="9" fillId="0" borderId="3" xfId="0" applyNumberFormat="1" applyFont="1" applyFill="1" applyBorder="1" applyAlignment="1" applyProtection="1">
      <alignment horizontal="center" vertical="center"/>
      <protection locked="0"/>
    </xf>
    <xf numFmtId="1" fontId="9" fillId="0" borderId="1" xfId="1" applyNumberFormat="1" applyFont="1" applyFill="1" applyBorder="1" applyAlignment="1">
      <alignment horizontal="center" vertical="center"/>
    </xf>
    <xf numFmtId="1" fontId="9" fillId="0" borderId="3" xfId="1" applyNumberFormat="1" applyFont="1" applyFill="1" applyBorder="1" applyAlignment="1">
      <alignment horizontal="center" vertical="center"/>
    </xf>
    <xf numFmtId="11" fontId="9" fillId="0" borderId="4" xfId="0" applyNumberFormat="1" applyFont="1" applyFill="1" applyBorder="1" applyAlignment="1">
      <alignment horizontal="center" vertical="center"/>
    </xf>
    <xf numFmtId="1" fontId="9" fillId="0" borderId="6" xfId="3" applyNumberFormat="1" applyFont="1" applyFill="1" applyBorder="1" applyAlignment="1">
      <alignment horizontal="center" vertical="center"/>
    </xf>
    <xf numFmtId="165" fontId="9" fillId="0" borderId="6" xfId="3" applyNumberFormat="1" applyFont="1" applyFill="1" applyBorder="1" applyAlignment="1">
      <alignment horizontal="center" vertical="center"/>
    </xf>
    <xf numFmtId="1" fontId="9" fillId="0" borderId="7" xfId="3" applyNumberFormat="1" applyFont="1" applyFill="1" applyBorder="1" applyAlignment="1">
      <alignment horizontal="center" vertical="center"/>
    </xf>
    <xf numFmtId="0" fontId="9" fillId="0" borderId="7" xfId="0" applyFont="1" applyFill="1" applyBorder="1" applyAlignment="1">
      <alignment horizontal="left" vertical="center"/>
    </xf>
    <xf numFmtId="1" fontId="9" fillId="0" borderId="7" xfId="0" applyNumberFormat="1" applyFont="1" applyFill="1" applyBorder="1" applyAlignment="1">
      <alignment horizontal="center" vertical="center"/>
    </xf>
    <xf numFmtId="1" fontId="9" fillId="0" borderId="2" xfId="3" applyNumberFormat="1" applyFont="1" applyFill="1" applyBorder="1" applyAlignment="1">
      <alignment horizontal="center" vertical="center"/>
    </xf>
    <xf numFmtId="0" fontId="9" fillId="0" borderId="2" xfId="0" applyFont="1" applyFill="1" applyBorder="1" applyAlignment="1">
      <alignment horizontal="left" vertical="center"/>
    </xf>
    <xf numFmtId="1" fontId="9" fillId="0" borderId="2" xfId="0" applyNumberFormat="1" applyFont="1" applyFill="1" applyBorder="1" applyAlignment="1">
      <alignment horizontal="center" vertical="center"/>
    </xf>
    <xf numFmtId="11" fontId="9" fillId="0" borderId="6" xfId="0" applyNumberFormat="1" applyFont="1" applyFill="1" applyBorder="1" applyAlignment="1">
      <alignment horizontal="center" vertical="center"/>
    </xf>
    <xf numFmtId="11" fontId="9" fillId="0" borderId="3" xfId="0" applyNumberFormat="1" applyFont="1" applyFill="1" applyBorder="1" applyAlignment="1">
      <alignment horizontal="center" vertical="center"/>
    </xf>
    <xf numFmtId="0" fontId="9" fillId="0" borderId="5" xfId="3" applyNumberFormat="1" applyFont="1" applyFill="1" applyBorder="1" applyAlignment="1">
      <alignment horizontal="center" vertical="center"/>
    </xf>
    <xf numFmtId="9" fontId="9" fillId="0" borderId="3" xfId="0" applyNumberFormat="1" applyFont="1" applyFill="1" applyBorder="1" applyAlignment="1">
      <alignment horizontal="left" vertical="center"/>
    </xf>
    <xf numFmtId="0" fontId="9" fillId="0" borderId="3" xfId="3" applyNumberFormat="1" applyFont="1" applyFill="1" applyBorder="1" applyAlignment="1">
      <alignment horizontal="center" vertical="center"/>
    </xf>
    <xf numFmtId="9" fontId="9" fillId="0" borderId="5" xfId="0" applyNumberFormat="1" applyFont="1" applyFill="1" applyBorder="1" applyAlignment="1">
      <alignment horizontal="center" vertical="center"/>
    </xf>
  </cellXfs>
  <cellStyles count="5">
    <cellStyle name="Comma" xfId="3" xr:uid="{6E1D9BEE-1625-4A2F-BB71-EF8E590072D0}"/>
    <cellStyle name="Millares [0]" xfId="4" builtinId="6"/>
    <cellStyle name="Normal" xfId="0" builtinId="0"/>
    <cellStyle name="Normal 7" xfId="2" xr:uid="{72C2706E-1A6E-447D-BA79-D920941BD789}"/>
    <cellStyle name="Porcentaje"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OMEZ/Planeaci&#243;n/2019/Plan%20de%20Acci&#243;n/CPE_PLAN_ACCI&#211;N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laneacion%20estrategica%202020\CPE_PLAN_ACCION_2019%20V3%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ÍNEAS ACCION_EJEMPLO"/>
      <sheetName val="2. ACTIVIDADES_EJEMPLO"/>
      <sheetName val="3. PLAN_EJEMPLO"/>
      <sheetName val="4. TAREAS_EJEMPLO"/>
      <sheetName val="0. INICIATIVAS"/>
      <sheetName val="1. LÍNEAS DE ACCION"/>
      <sheetName val="2. ACTIVIDADES"/>
      <sheetName val="4. TAREAS"/>
      <sheetName val="Parametro"/>
      <sheetName val="3. PLAN"/>
      <sheetName val="PLAN REVIS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CTIVIDADES"/>
    </sheetNames>
    <sheetDataSet>
      <sheetData sheetId="0" refreshError="1"/>
    </sheetDataSet>
  </externalBook>
</externalLink>
</file>

<file path=xl/namedSheetViews/namedSheetView1.xml><?xml version="1.0" encoding="utf-8"?>
<namedSheetViews xmlns="http://schemas.microsoft.com/office/spreadsheetml/2019/namedsheetviews" xmlns:x="http://schemas.openxmlformats.org/spreadsheetml/2006/main">
  <namedSheetView name="View1" id="{723A8480-FBCE-4AF7-86D8-A1CF97DEBBEA}">
    <nsvFilter filterId="{7EF98689-39EA-4EB8-ACBF-A23B44447694}" ref="A3:Z303" tableId="0"/>
  </namedSheetView>
</namedSheetViews>
</file>

<file path=xl/persons/person.xml><?xml version="1.0" encoding="utf-8"?>
<personList xmlns="http://schemas.microsoft.com/office/spreadsheetml/2018/threadedcomments" xmlns:x="http://schemas.openxmlformats.org/spreadsheetml/2006/main">
  <person displayName="Aida Vanessa Gomez Espinosa" id="{A2BD98FF-A0CB-44C3-923C-025D88051BA4}" userId="S::agomez@CPE.GOV.CO::92e6d848-d23e-48aa-bdb6-7e0ddc911b9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7" dT="2020-06-02T19:59:42.61" personId="{A2BD98FF-A0CB-44C3-923C-025D88051BA4}" id="{E7F55DC6-27D9-4541-82FC-E9C8ECEB9BA9}">
    <text>Solicitud rechazada teniendo en cuenta que la responsabilidad debe ser compartida, en especial por ser este año el evento virtual</text>
  </threadedComment>
  <threadedComment ref="G109" dT="2020-06-02T18:50:39.27" personId="{A2BD98FF-A0CB-44C3-923C-025D88051BA4}" id="{84DA925F-2090-47F7-9411-54FBC0B3BF63}">
    <text>No se aprueba eliminación</text>
  </threadedComment>
  <threadedComment ref="G136" dT="2020-06-02T18:49:26.25" personId="{A2BD98FF-A0CB-44C3-923C-025D88051BA4}" id="{245BF337-62FD-4380-A2BE-632D8FEB99E6}">
    <text>No se aprueba eliminiación, la meta se deja para cumplir en el mes de junio</text>
  </threadedComment>
  <threadedComment ref="G255" dT="2020-06-09T14:25:53.13" personId="{A2BD98FF-A0CB-44C3-923C-025D88051BA4}" id="{3DD74338-5AA5-47E6-8F87-E6CBF034DF95}">
    <text>90 sedes para esta meta</text>
  </threadedComment>
</ThreadedComment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9/04/relationships/namedSheetView" Target="../namedSheetViews/namedSheetView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32F45-6445-4A12-9DE3-7BF9BA5DF84E}">
  <sheetPr codeName="Hoja1"/>
  <dimension ref="A2:F51"/>
  <sheetViews>
    <sheetView workbookViewId="0">
      <pane ySplit="2" topLeftCell="A22" activePane="bottomLeft" state="frozen"/>
      <selection pane="bottomLeft" activeCell="E40" sqref="E40"/>
    </sheetView>
  </sheetViews>
  <sheetFormatPr baseColWidth="10" defaultColWidth="11.42578125" defaultRowHeight="12.75" x14ac:dyDescent="0.2"/>
  <cols>
    <col min="1" max="1" width="16.28515625" style="10" customWidth="1"/>
    <col min="2" max="2" width="12" style="10" bestFit="1" customWidth="1"/>
    <col min="3" max="3" width="14" style="10" bestFit="1" customWidth="1"/>
    <col min="4" max="4" width="22.7109375" style="10" customWidth="1"/>
    <col min="5" max="5" width="31.28515625" style="10" customWidth="1"/>
    <col min="6" max="16384" width="11.42578125" style="10"/>
  </cols>
  <sheetData>
    <row r="2" spans="1:6" s="9" customFormat="1" x14ac:dyDescent="0.3">
      <c r="A2" s="9" t="s">
        <v>0</v>
      </c>
      <c r="B2" s="9" t="s">
        <v>1</v>
      </c>
      <c r="C2" s="9" t="s">
        <v>2</v>
      </c>
      <c r="D2" s="9" t="s">
        <v>3</v>
      </c>
      <c r="E2" s="9" t="s">
        <v>4</v>
      </c>
    </row>
    <row r="3" spans="1:6" x14ac:dyDescent="0.2">
      <c r="A3" s="10" t="s">
        <v>5</v>
      </c>
      <c r="B3" s="10" t="s">
        <v>6</v>
      </c>
      <c r="C3" s="10" t="s">
        <v>7</v>
      </c>
      <c r="D3" s="3" t="s">
        <v>8</v>
      </c>
      <c r="E3" s="4" t="s">
        <v>9</v>
      </c>
      <c r="F3" s="10" t="s">
        <v>10</v>
      </c>
    </row>
    <row r="4" spans="1:6" x14ac:dyDescent="0.2">
      <c r="A4" s="10" t="s">
        <v>11</v>
      </c>
      <c r="B4" s="10" t="s">
        <v>12</v>
      </c>
      <c r="C4" s="10" t="s">
        <v>13</v>
      </c>
      <c r="D4" s="3" t="s">
        <v>14</v>
      </c>
      <c r="E4" s="4" t="s">
        <v>15</v>
      </c>
      <c r="F4" s="10" t="s">
        <v>16</v>
      </c>
    </row>
    <row r="5" spans="1:6" x14ac:dyDescent="0.2">
      <c r="A5" s="10" t="s">
        <v>17</v>
      </c>
      <c r="B5" s="10" t="s">
        <v>18</v>
      </c>
      <c r="C5" s="10" t="s">
        <v>13</v>
      </c>
      <c r="D5" s="5" t="s">
        <v>19</v>
      </c>
      <c r="E5" s="4" t="s">
        <v>20</v>
      </c>
      <c r="F5" s="10" t="s">
        <v>21</v>
      </c>
    </row>
    <row r="6" spans="1:6" x14ac:dyDescent="0.2">
      <c r="A6" s="10" t="s">
        <v>22</v>
      </c>
      <c r="B6" s="10" t="s">
        <v>23</v>
      </c>
      <c r="C6" s="10" t="s">
        <v>24</v>
      </c>
      <c r="D6" s="3" t="s">
        <v>25</v>
      </c>
      <c r="E6" s="4" t="s">
        <v>26</v>
      </c>
      <c r="F6" s="10" t="s">
        <v>27</v>
      </c>
    </row>
    <row r="7" spans="1:6" x14ac:dyDescent="0.2">
      <c r="B7" s="10" t="s">
        <v>28</v>
      </c>
      <c r="C7" s="10" t="s">
        <v>29</v>
      </c>
      <c r="D7" s="6" t="s">
        <v>30</v>
      </c>
      <c r="E7" s="4" t="s">
        <v>31</v>
      </c>
      <c r="F7" s="10" t="s">
        <v>32</v>
      </c>
    </row>
    <row r="8" spans="1:6" x14ac:dyDescent="0.2">
      <c r="B8" s="10" t="s">
        <v>33</v>
      </c>
      <c r="C8" s="10" t="s">
        <v>29</v>
      </c>
      <c r="D8" s="3" t="s">
        <v>34</v>
      </c>
      <c r="E8" s="4" t="s">
        <v>35</v>
      </c>
      <c r="F8" s="10" t="s">
        <v>36</v>
      </c>
    </row>
    <row r="9" spans="1:6" x14ac:dyDescent="0.2">
      <c r="B9" s="10" t="s">
        <v>37</v>
      </c>
      <c r="C9" s="10" t="s">
        <v>13</v>
      </c>
      <c r="D9" s="3" t="s">
        <v>38</v>
      </c>
      <c r="E9" s="4" t="s">
        <v>39</v>
      </c>
      <c r="F9" s="10" t="s">
        <v>40</v>
      </c>
    </row>
    <row r="10" spans="1:6" x14ac:dyDescent="0.2">
      <c r="B10" s="10" t="s">
        <v>41</v>
      </c>
      <c r="C10" s="10" t="s">
        <v>29</v>
      </c>
      <c r="D10" s="7" t="s">
        <v>42</v>
      </c>
      <c r="E10" s="4" t="s">
        <v>43</v>
      </c>
      <c r="F10" s="10" t="s">
        <v>44</v>
      </c>
    </row>
    <row r="11" spans="1:6" x14ac:dyDescent="0.2">
      <c r="B11" s="10" t="s">
        <v>45</v>
      </c>
      <c r="C11" s="10" t="s">
        <v>29</v>
      </c>
      <c r="D11" s="7" t="s">
        <v>46</v>
      </c>
      <c r="E11" s="4" t="s">
        <v>47</v>
      </c>
      <c r="F11" s="10" t="s">
        <v>48</v>
      </c>
    </row>
    <row r="12" spans="1:6" x14ac:dyDescent="0.2">
      <c r="B12" s="10" t="s">
        <v>49</v>
      </c>
      <c r="C12" s="10" t="s">
        <v>24</v>
      </c>
      <c r="D12" s="7" t="s">
        <v>50</v>
      </c>
      <c r="E12" s="4" t="s">
        <v>51</v>
      </c>
      <c r="F12" s="10" t="s">
        <v>52</v>
      </c>
    </row>
    <row r="13" spans="1:6" x14ac:dyDescent="0.2">
      <c r="B13" s="10" t="s">
        <v>53</v>
      </c>
      <c r="C13" s="10" t="s">
        <v>13</v>
      </c>
      <c r="D13" s="8" t="s">
        <v>54</v>
      </c>
      <c r="E13" s="4" t="s">
        <v>55</v>
      </c>
      <c r="F13" s="10" t="s">
        <v>21</v>
      </c>
    </row>
    <row r="14" spans="1:6" x14ac:dyDescent="0.2">
      <c r="B14" s="10" t="s">
        <v>56</v>
      </c>
      <c r="C14" s="10" t="s">
        <v>7</v>
      </c>
      <c r="D14" s="3" t="s">
        <v>57</v>
      </c>
      <c r="E14" s="4" t="s">
        <v>58</v>
      </c>
      <c r="F14" s="10" t="s">
        <v>21</v>
      </c>
    </row>
    <row r="15" spans="1:6" x14ac:dyDescent="0.2">
      <c r="B15" s="10" t="s">
        <v>59</v>
      </c>
      <c r="C15" s="10" t="s">
        <v>24</v>
      </c>
      <c r="D15" s="3" t="s">
        <v>60</v>
      </c>
      <c r="E15" s="4" t="s">
        <v>61</v>
      </c>
      <c r="F15" s="10" t="s">
        <v>52</v>
      </c>
    </row>
    <row r="16" spans="1:6" x14ac:dyDescent="0.2">
      <c r="B16" s="10" t="s">
        <v>62</v>
      </c>
      <c r="C16" s="10" t="s">
        <v>24</v>
      </c>
      <c r="E16" s="4" t="s">
        <v>63</v>
      </c>
      <c r="F16" s="10" t="s">
        <v>40</v>
      </c>
    </row>
    <row r="17" spans="2:6" x14ac:dyDescent="0.2">
      <c r="B17" s="10" t="s">
        <v>64</v>
      </c>
      <c r="C17" s="10" t="s">
        <v>24</v>
      </c>
      <c r="E17" s="4" t="s">
        <v>65</v>
      </c>
      <c r="F17" s="10" t="s">
        <v>66</v>
      </c>
    </row>
    <row r="18" spans="2:6" x14ac:dyDescent="0.2">
      <c r="E18" s="4" t="s">
        <v>67</v>
      </c>
    </row>
    <row r="19" spans="2:6" x14ac:dyDescent="0.2">
      <c r="E19" s="4" t="s">
        <v>68</v>
      </c>
    </row>
    <row r="20" spans="2:6" x14ac:dyDescent="0.2">
      <c r="E20" s="4" t="s">
        <v>69</v>
      </c>
    </row>
    <row r="21" spans="2:6" x14ac:dyDescent="0.2">
      <c r="E21" s="4" t="s">
        <v>70</v>
      </c>
    </row>
    <row r="22" spans="2:6" x14ac:dyDescent="0.2">
      <c r="E22" s="4" t="s">
        <v>71</v>
      </c>
    </row>
    <row r="23" spans="2:6" x14ac:dyDescent="0.2">
      <c r="E23" s="4" t="s">
        <v>72</v>
      </c>
    </row>
    <row r="24" spans="2:6" x14ac:dyDescent="0.2">
      <c r="E24" s="4" t="s">
        <v>73</v>
      </c>
    </row>
    <row r="25" spans="2:6" x14ac:dyDescent="0.2">
      <c r="E25" s="4" t="s">
        <v>74</v>
      </c>
    </row>
    <row r="26" spans="2:6" x14ac:dyDescent="0.2">
      <c r="E26" s="4" t="s">
        <v>75</v>
      </c>
    </row>
    <row r="27" spans="2:6" x14ac:dyDescent="0.2">
      <c r="E27" s="4" t="s">
        <v>76</v>
      </c>
    </row>
    <row r="28" spans="2:6" x14ac:dyDescent="0.2">
      <c r="E28" s="4" t="s">
        <v>77</v>
      </c>
    </row>
    <row r="29" spans="2:6" x14ac:dyDescent="0.2">
      <c r="E29" s="4" t="s">
        <v>78</v>
      </c>
    </row>
    <row r="30" spans="2:6" x14ac:dyDescent="0.2">
      <c r="E30" s="4" t="s">
        <v>79</v>
      </c>
    </row>
    <row r="31" spans="2:6" x14ac:dyDescent="0.2">
      <c r="E31" s="4" t="s">
        <v>80</v>
      </c>
    </row>
    <row r="32" spans="2:6" x14ac:dyDescent="0.2">
      <c r="E32" s="4" t="s">
        <v>81</v>
      </c>
    </row>
    <row r="33" spans="5:5" x14ac:dyDescent="0.2">
      <c r="E33" s="4" t="s">
        <v>82</v>
      </c>
    </row>
    <row r="34" spans="5:5" x14ac:dyDescent="0.2">
      <c r="E34" s="4" t="s">
        <v>83</v>
      </c>
    </row>
    <row r="35" spans="5:5" x14ac:dyDescent="0.2">
      <c r="E35" s="4" t="s">
        <v>84</v>
      </c>
    </row>
    <row r="36" spans="5:5" x14ac:dyDescent="0.2">
      <c r="E36" s="4" t="s">
        <v>85</v>
      </c>
    </row>
    <row r="37" spans="5:5" x14ac:dyDescent="0.2">
      <c r="E37" s="4" t="s">
        <v>86</v>
      </c>
    </row>
    <row r="38" spans="5:5" x14ac:dyDescent="0.2">
      <c r="E38" s="4" t="s">
        <v>87</v>
      </c>
    </row>
    <row r="39" spans="5:5" x14ac:dyDescent="0.2">
      <c r="E39" s="4" t="s">
        <v>1379</v>
      </c>
    </row>
    <row r="40" spans="5:5" x14ac:dyDescent="0.2">
      <c r="E40" s="4" t="s">
        <v>88</v>
      </c>
    </row>
    <row r="41" spans="5:5" x14ac:dyDescent="0.2">
      <c r="E41" s="4" t="s">
        <v>89</v>
      </c>
    </row>
    <row r="42" spans="5:5" x14ac:dyDescent="0.2">
      <c r="E42" s="4" t="s">
        <v>90</v>
      </c>
    </row>
    <row r="43" spans="5:5" x14ac:dyDescent="0.2">
      <c r="E43" s="4" t="s">
        <v>91</v>
      </c>
    </row>
    <row r="44" spans="5:5" x14ac:dyDescent="0.2">
      <c r="E44" s="4" t="s">
        <v>92</v>
      </c>
    </row>
    <row r="45" spans="5:5" x14ac:dyDescent="0.2">
      <c r="E45" s="4" t="s">
        <v>93</v>
      </c>
    </row>
    <row r="46" spans="5:5" x14ac:dyDescent="0.2">
      <c r="E46" s="4" t="s">
        <v>94</v>
      </c>
    </row>
    <row r="47" spans="5:5" x14ac:dyDescent="0.2">
      <c r="E47" s="4" t="s">
        <v>95</v>
      </c>
    </row>
    <row r="48" spans="5:5" x14ac:dyDescent="0.2">
      <c r="E48" s="4" t="s">
        <v>96</v>
      </c>
    </row>
    <row r="49" spans="5:5" x14ac:dyDescent="0.2">
      <c r="E49" s="4" t="s">
        <v>97</v>
      </c>
    </row>
    <row r="50" spans="5:5" x14ac:dyDescent="0.2">
      <c r="E50" s="4" t="s">
        <v>98</v>
      </c>
    </row>
    <row r="51" spans="5:5" x14ac:dyDescent="0.2">
      <c r="E51" s="4" t="s">
        <v>99</v>
      </c>
    </row>
  </sheetData>
  <autoFilter ref="A2:F51" xr:uid="{D9045549-2052-48EA-9BBC-6A8292464F77}"/>
  <sortState xmlns:xlrd2="http://schemas.microsoft.com/office/spreadsheetml/2017/richdata2" ref="B3:B15">
    <sortCondition ref="B3"/>
  </sortState>
  <dataValidations count="3">
    <dataValidation type="custom" allowBlank="1" showInputMessage="1" showErrorMessage="1" sqref="D3:D7 D9:D10 D14" xr:uid="{791D1E0E-25D8-4522-98E8-1811D114B41C}">
      <formula1>1</formula1>
    </dataValidation>
    <dataValidation allowBlank="1" showInputMessage="1" showErrorMessage="1" prompt="Actualice la numeración de las acciones de acuerdo al número de objetivos y acciones formuladas en el documento CONPES._x000a__x000a_La actualización corresponde sólo al número de la acción, por ejemplo &quot;Acción 1.1&quot;." sqref="E23:E42 E3:E6 E8:E15 E17:E21" xr:uid="{8E41E445-D109-4965-A1A9-933B90D5C862}"/>
    <dataValidation type="textLength" allowBlank="1" showInputMessage="1" showErrorMessage="1" sqref="E49:E51" xr:uid="{883A9F9E-B059-442C-A1B4-C3ECAE01D32B}">
      <formula1>0</formula1>
      <formula2>500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3778D-1781-4E70-9D4F-DD2B6C5CD149}">
  <sheetPr codeName="Hoja2"/>
  <dimension ref="A1:B5"/>
  <sheetViews>
    <sheetView workbookViewId="0">
      <selection activeCell="A5" sqref="A5"/>
    </sheetView>
  </sheetViews>
  <sheetFormatPr baseColWidth="10" defaultColWidth="11.42578125" defaultRowHeight="16.5" x14ac:dyDescent="0.3"/>
  <cols>
    <col min="1" max="1" width="50.85546875" customWidth="1"/>
    <col min="2" max="2" width="60.42578125" customWidth="1"/>
  </cols>
  <sheetData>
    <row r="1" spans="1:2" x14ac:dyDescent="0.3">
      <c r="A1" s="14" t="s">
        <v>100</v>
      </c>
      <c r="B1" s="14" t="s">
        <v>101</v>
      </c>
    </row>
    <row r="2" spans="1:2" s="86" customFormat="1" ht="63" customHeight="1" x14ac:dyDescent="0.3">
      <c r="A2" s="87" t="s">
        <v>102</v>
      </c>
      <c r="B2" s="87" t="s">
        <v>1369</v>
      </c>
    </row>
    <row r="3" spans="1:2" s="86" customFormat="1" ht="66" customHeight="1" x14ac:dyDescent="0.3">
      <c r="A3" s="87" t="s">
        <v>103</v>
      </c>
      <c r="B3" s="87" t="s">
        <v>104</v>
      </c>
    </row>
    <row r="4" spans="1:2" s="86" customFormat="1" ht="99" x14ac:dyDescent="0.3">
      <c r="A4" s="87" t="s">
        <v>105</v>
      </c>
      <c r="B4" s="87" t="s">
        <v>106</v>
      </c>
    </row>
    <row r="5" spans="1:2" s="86" customFormat="1" ht="49.5" x14ac:dyDescent="0.3">
      <c r="A5" s="87" t="s">
        <v>107</v>
      </c>
      <c r="B5" s="87"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E5F4B-2B1C-4BEB-B570-1DCDF5A6A4D8}">
  <sheetPr codeName="Hoja3"/>
  <dimension ref="A2:C26"/>
  <sheetViews>
    <sheetView showGridLines="0" workbookViewId="0">
      <selection activeCell="B3" sqref="B3:B26"/>
    </sheetView>
  </sheetViews>
  <sheetFormatPr baseColWidth="10" defaultColWidth="11.42578125" defaultRowHeight="16.5" x14ac:dyDescent="0.3"/>
  <cols>
    <col min="1" max="1" width="74" style="96" customWidth="1"/>
    <col min="2" max="2" width="16.7109375" style="97" customWidth="1"/>
    <col min="3" max="3" width="16.7109375" style="96" customWidth="1"/>
    <col min="4" max="16384" width="11.42578125" style="20"/>
  </cols>
  <sheetData>
    <row r="2" spans="1:3" x14ac:dyDescent="0.3">
      <c r="A2" s="95"/>
    </row>
    <row r="3" spans="1:3" x14ac:dyDescent="0.3">
      <c r="A3" s="89" t="s">
        <v>109</v>
      </c>
      <c r="B3" s="99">
        <f>SUM(B4:B7)</f>
        <v>1</v>
      </c>
    </row>
    <row r="4" spans="1:3" x14ac:dyDescent="0.3">
      <c r="A4" s="88" t="s">
        <v>110</v>
      </c>
      <c r="B4" s="98">
        <v>0.3</v>
      </c>
      <c r="C4" s="97"/>
    </row>
    <row r="5" spans="1:3" x14ac:dyDescent="0.3">
      <c r="A5" s="88" t="s">
        <v>8</v>
      </c>
      <c r="B5" s="98">
        <v>0.3</v>
      </c>
      <c r="C5" s="97"/>
    </row>
    <row r="6" spans="1:3" x14ac:dyDescent="0.3">
      <c r="A6" s="88" t="s">
        <v>111</v>
      </c>
      <c r="B6" s="98">
        <v>0.2</v>
      </c>
      <c r="C6" s="97"/>
    </row>
    <row r="7" spans="1:3" x14ac:dyDescent="0.3">
      <c r="A7" s="88" t="s">
        <v>30</v>
      </c>
      <c r="B7" s="98">
        <v>0.2</v>
      </c>
      <c r="C7" s="97"/>
    </row>
    <row r="8" spans="1:3" x14ac:dyDescent="0.3">
      <c r="A8" s="89" t="s">
        <v>112</v>
      </c>
      <c r="B8" s="99">
        <f>SUM(B9:B12)</f>
        <v>1</v>
      </c>
      <c r="C8" s="97"/>
    </row>
    <row r="9" spans="1:3" x14ac:dyDescent="0.3">
      <c r="A9" s="88" t="s">
        <v>50</v>
      </c>
      <c r="B9" s="98">
        <v>0.25</v>
      </c>
      <c r="C9" s="97"/>
    </row>
    <row r="10" spans="1:3" x14ac:dyDescent="0.3">
      <c r="A10" s="88" t="s">
        <v>46</v>
      </c>
      <c r="B10" s="98">
        <v>0.25</v>
      </c>
      <c r="C10" s="97"/>
    </row>
    <row r="11" spans="1:3" x14ac:dyDescent="0.3">
      <c r="A11" s="88" t="s">
        <v>8</v>
      </c>
      <c r="B11" s="98">
        <v>0.25</v>
      </c>
      <c r="C11" s="97"/>
    </row>
    <row r="12" spans="1:3" x14ac:dyDescent="0.3">
      <c r="A12" s="88" t="s">
        <v>42</v>
      </c>
      <c r="B12" s="98">
        <v>0.25</v>
      </c>
      <c r="C12" s="97"/>
    </row>
    <row r="13" spans="1:3" x14ac:dyDescent="0.3">
      <c r="A13" s="89" t="s">
        <v>113</v>
      </c>
      <c r="B13" s="100">
        <f>SUM(B14:B15)</f>
        <v>1</v>
      </c>
      <c r="C13" s="97"/>
    </row>
    <row r="14" spans="1:3" x14ac:dyDescent="0.3">
      <c r="A14" s="88" t="s">
        <v>110</v>
      </c>
      <c r="B14" s="98">
        <v>0.5</v>
      </c>
      <c r="C14" s="97"/>
    </row>
    <row r="15" spans="1:3" x14ac:dyDescent="0.3">
      <c r="A15" s="88" t="s">
        <v>14</v>
      </c>
      <c r="B15" s="98">
        <v>0.5</v>
      </c>
      <c r="C15" s="97"/>
    </row>
    <row r="16" spans="1:3" x14ac:dyDescent="0.3">
      <c r="A16" s="89" t="s">
        <v>114</v>
      </c>
      <c r="B16" s="100">
        <f>+SUM(B17:B26)</f>
        <v>0.99999999999999989</v>
      </c>
      <c r="C16" s="97"/>
    </row>
    <row r="17" spans="1:3" x14ac:dyDescent="0.3">
      <c r="A17" s="88" t="s">
        <v>25</v>
      </c>
      <c r="B17" s="98">
        <v>0.1</v>
      </c>
      <c r="C17" s="97"/>
    </row>
    <row r="18" spans="1:3" x14ac:dyDescent="0.3">
      <c r="A18" s="88" t="s">
        <v>110</v>
      </c>
      <c r="B18" s="98">
        <v>0.1</v>
      </c>
      <c r="C18" s="97"/>
    </row>
    <row r="19" spans="1:3" x14ac:dyDescent="0.3">
      <c r="A19" s="88" t="s">
        <v>115</v>
      </c>
      <c r="B19" s="98">
        <v>0.1</v>
      </c>
      <c r="C19" s="97"/>
    </row>
    <row r="20" spans="1:3" x14ac:dyDescent="0.3">
      <c r="A20" s="88" t="s">
        <v>38</v>
      </c>
      <c r="B20" s="98">
        <v>0.1</v>
      </c>
      <c r="C20" s="97"/>
    </row>
    <row r="21" spans="1:3" x14ac:dyDescent="0.3">
      <c r="A21" s="88" t="s">
        <v>57</v>
      </c>
      <c r="B21" s="98">
        <v>0.1</v>
      </c>
      <c r="C21" s="97"/>
    </row>
    <row r="22" spans="1:3" x14ac:dyDescent="0.3">
      <c r="A22" s="88" t="s">
        <v>8</v>
      </c>
      <c r="B22" s="98">
        <v>0.1</v>
      </c>
      <c r="C22" s="97"/>
    </row>
    <row r="23" spans="1:3" x14ac:dyDescent="0.3">
      <c r="A23" s="88" t="s">
        <v>41</v>
      </c>
      <c r="B23" s="98">
        <v>0.1</v>
      </c>
      <c r="C23" s="97"/>
    </row>
    <row r="24" spans="1:3" x14ac:dyDescent="0.3">
      <c r="A24" s="88" t="s">
        <v>111</v>
      </c>
      <c r="B24" s="97">
        <v>0.1</v>
      </c>
    </row>
    <row r="25" spans="1:3" x14ac:dyDescent="0.3">
      <c r="A25" s="88" t="s">
        <v>116</v>
      </c>
      <c r="B25" s="97">
        <v>0.1</v>
      </c>
    </row>
    <row r="26" spans="1:3" x14ac:dyDescent="0.3">
      <c r="A26" s="88" t="s">
        <v>117</v>
      </c>
      <c r="B26" s="97">
        <v>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B1900-99D6-4A31-A75A-4439D3BC47BE}">
  <sheetPr codeName="Hoja4"/>
  <dimension ref="A2:C98"/>
  <sheetViews>
    <sheetView showGridLines="0" workbookViewId="0">
      <selection activeCell="A3" sqref="A3"/>
    </sheetView>
  </sheetViews>
  <sheetFormatPr baseColWidth="10" defaultColWidth="11.42578125" defaultRowHeight="16.5" x14ac:dyDescent="0.3"/>
  <cols>
    <col min="1" max="1" width="90.85546875" customWidth="1"/>
    <col min="2" max="2" width="11.42578125" style="90"/>
  </cols>
  <sheetData>
    <row r="2" spans="1:2" x14ac:dyDescent="0.3">
      <c r="A2" s="89" t="s">
        <v>109</v>
      </c>
    </row>
    <row r="3" spans="1:2" x14ac:dyDescent="0.3">
      <c r="A3" s="107" t="s">
        <v>110</v>
      </c>
      <c r="B3" s="101"/>
    </row>
    <row r="4" spans="1:2" x14ac:dyDescent="0.3">
      <c r="A4" s="108" t="s">
        <v>118</v>
      </c>
    </row>
    <row r="5" spans="1:2" x14ac:dyDescent="0.3">
      <c r="A5" s="108" t="s">
        <v>119</v>
      </c>
      <c r="B5" s="102"/>
    </row>
    <row r="6" spans="1:2" x14ac:dyDescent="0.3">
      <c r="A6" s="107" t="s">
        <v>8</v>
      </c>
      <c r="B6" s="101"/>
    </row>
    <row r="7" spans="1:2" x14ac:dyDescent="0.3">
      <c r="A7" s="108" t="s">
        <v>9</v>
      </c>
      <c r="B7" s="91"/>
    </row>
    <row r="8" spans="1:2" x14ac:dyDescent="0.3">
      <c r="A8" s="108" t="s">
        <v>26</v>
      </c>
      <c r="B8" s="91"/>
    </row>
    <row r="9" spans="1:2" x14ac:dyDescent="0.3">
      <c r="A9" s="108" t="s">
        <v>120</v>
      </c>
      <c r="B9" s="91"/>
    </row>
    <row r="10" spans="1:2" x14ac:dyDescent="0.3">
      <c r="A10" s="108" t="s">
        <v>121</v>
      </c>
      <c r="B10" s="91"/>
    </row>
    <row r="11" spans="1:2" x14ac:dyDescent="0.3">
      <c r="A11" s="107" t="s">
        <v>111</v>
      </c>
      <c r="B11" s="101"/>
    </row>
    <row r="12" spans="1:2" x14ac:dyDescent="0.3">
      <c r="A12" s="108" t="s">
        <v>122</v>
      </c>
      <c r="B12" s="91"/>
    </row>
    <row r="13" spans="1:2" x14ac:dyDescent="0.3">
      <c r="A13" s="108" t="s">
        <v>123</v>
      </c>
      <c r="B13" s="91"/>
    </row>
    <row r="14" spans="1:2" x14ac:dyDescent="0.3">
      <c r="A14" s="108" t="s">
        <v>124</v>
      </c>
      <c r="B14" s="91"/>
    </row>
    <row r="15" spans="1:2" x14ac:dyDescent="0.3">
      <c r="A15" s="107" t="s">
        <v>30</v>
      </c>
      <c r="B15" s="101"/>
    </row>
    <row r="16" spans="1:2" x14ac:dyDescent="0.3">
      <c r="A16" s="108" t="s">
        <v>65</v>
      </c>
    </row>
    <row r="17" spans="1:2" x14ac:dyDescent="0.3">
      <c r="A17" s="109" t="s">
        <v>112</v>
      </c>
    </row>
    <row r="18" spans="1:2" x14ac:dyDescent="0.3">
      <c r="A18" s="107" t="s">
        <v>50</v>
      </c>
      <c r="B18" s="101"/>
    </row>
    <row r="19" spans="1:2" x14ac:dyDescent="0.3">
      <c r="A19" s="108" t="s">
        <v>82</v>
      </c>
      <c r="B19" s="91"/>
    </row>
    <row r="20" spans="1:2" x14ac:dyDescent="0.3">
      <c r="A20" s="108" t="s">
        <v>78</v>
      </c>
      <c r="B20" s="91"/>
    </row>
    <row r="21" spans="1:2" x14ac:dyDescent="0.3">
      <c r="A21" s="108" t="s">
        <v>79</v>
      </c>
      <c r="B21" s="91"/>
    </row>
    <row r="22" spans="1:2" x14ac:dyDescent="0.3">
      <c r="A22" s="108" t="s">
        <v>80</v>
      </c>
      <c r="B22" s="91"/>
    </row>
    <row r="23" spans="1:2" x14ac:dyDescent="0.3">
      <c r="A23" s="107" t="s">
        <v>46</v>
      </c>
      <c r="B23" s="103"/>
    </row>
    <row r="24" spans="1:2" x14ac:dyDescent="0.3">
      <c r="A24" s="108" t="s">
        <v>125</v>
      </c>
      <c r="B24" s="91"/>
    </row>
    <row r="25" spans="1:2" x14ac:dyDescent="0.3">
      <c r="A25" s="108" t="s">
        <v>76</v>
      </c>
      <c r="B25" s="91"/>
    </row>
    <row r="26" spans="1:2" x14ac:dyDescent="0.3">
      <c r="A26" s="107" t="s">
        <v>8</v>
      </c>
      <c r="B26" s="101"/>
    </row>
    <row r="27" spans="1:2" x14ac:dyDescent="0.3">
      <c r="A27" s="108" t="s">
        <v>15</v>
      </c>
    </row>
    <row r="28" spans="1:2" x14ac:dyDescent="0.3">
      <c r="A28" s="108" t="s">
        <v>20</v>
      </c>
    </row>
    <row r="29" spans="1:2" x14ac:dyDescent="0.3">
      <c r="A29" s="108" t="s">
        <v>126</v>
      </c>
      <c r="B29" s="102"/>
    </row>
    <row r="30" spans="1:2" x14ac:dyDescent="0.3">
      <c r="A30" s="107" t="s">
        <v>42</v>
      </c>
      <c r="B30" s="103"/>
    </row>
    <row r="31" spans="1:2" x14ac:dyDescent="0.3">
      <c r="A31" s="108" t="s">
        <v>126</v>
      </c>
    </row>
    <row r="32" spans="1:2" x14ac:dyDescent="0.3">
      <c r="A32" s="108" t="s">
        <v>127</v>
      </c>
    </row>
    <row r="33" spans="1:2" x14ac:dyDescent="0.3">
      <c r="A33" s="109" t="s">
        <v>113</v>
      </c>
    </row>
    <row r="34" spans="1:2" x14ac:dyDescent="0.3">
      <c r="A34" s="107" t="s">
        <v>110</v>
      </c>
      <c r="B34" s="101"/>
    </row>
    <row r="35" spans="1:2" x14ac:dyDescent="0.3">
      <c r="A35" s="108" t="s">
        <v>43</v>
      </c>
    </row>
    <row r="36" spans="1:2" x14ac:dyDescent="0.3">
      <c r="A36" s="107" t="s">
        <v>14</v>
      </c>
      <c r="B36" s="101"/>
    </row>
    <row r="37" spans="1:2" x14ac:dyDescent="0.3">
      <c r="A37" s="108" t="s">
        <v>51</v>
      </c>
    </row>
    <row r="38" spans="1:2" x14ac:dyDescent="0.3">
      <c r="A38" s="108" t="s">
        <v>39</v>
      </c>
    </row>
    <row r="39" spans="1:2" x14ac:dyDescent="0.3">
      <c r="A39" s="108" t="s">
        <v>43</v>
      </c>
      <c r="B39" s="102"/>
    </row>
    <row r="40" spans="1:2" x14ac:dyDescent="0.3">
      <c r="A40" s="109" t="s">
        <v>114</v>
      </c>
    </row>
    <row r="41" spans="1:2" x14ac:dyDescent="0.3">
      <c r="A41" s="107" t="s">
        <v>25</v>
      </c>
      <c r="B41" s="103"/>
    </row>
    <row r="42" spans="1:2" x14ac:dyDescent="0.3">
      <c r="A42" s="108" t="s">
        <v>58</v>
      </c>
      <c r="B42" s="91"/>
    </row>
    <row r="43" spans="1:2" x14ac:dyDescent="0.3">
      <c r="A43" s="108" t="s">
        <v>61</v>
      </c>
      <c r="B43" s="91"/>
    </row>
    <row r="44" spans="1:2" x14ac:dyDescent="0.3">
      <c r="A44" s="107" t="s">
        <v>110</v>
      </c>
      <c r="B44" s="101"/>
    </row>
    <row r="45" spans="1:2" x14ac:dyDescent="0.3">
      <c r="A45" s="108" t="s">
        <v>92</v>
      </c>
      <c r="B45" s="102"/>
    </row>
    <row r="46" spans="1:2" x14ac:dyDescent="0.3">
      <c r="A46" s="108" t="s">
        <v>94</v>
      </c>
    </row>
    <row r="47" spans="1:2" x14ac:dyDescent="0.3">
      <c r="A47" s="108" t="s">
        <v>97</v>
      </c>
    </row>
    <row r="48" spans="1:2" x14ac:dyDescent="0.3">
      <c r="A48" s="108" t="s">
        <v>128</v>
      </c>
      <c r="B48" s="105"/>
    </row>
    <row r="49" spans="1:3" x14ac:dyDescent="0.3">
      <c r="A49" s="107" t="s">
        <v>115</v>
      </c>
      <c r="B49" s="101"/>
    </row>
    <row r="50" spans="1:3" x14ac:dyDescent="0.3">
      <c r="A50" s="108" t="s">
        <v>129</v>
      </c>
    </row>
    <row r="51" spans="1:3" x14ac:dyDescent="0.3">
      <c r="A51" s="107" t="s">
        <v>38</v>
      </c>
      <c r="B51" s="101"/>
    </row>
    <row r="52" spans="1:3" x14ac:dyDescent="0.3">
      <c r="A52" s="108" t="s">
        <v>70</v>
      </c>
    </row>
    <row r="53" spans="1:3" x14ac:dyDescent="0.3">
      <c r="A53" s="107" t="s">
        <v>57</v>
      </c>
      <c r="B53" s="101"/>
    </row>
    <row r="54" spans="1:3" x14ac:dyDescent="0.3">
      <c r="A54" s="108" t="s">
        <v>130</v>
      </c>
      <c r="B54" s="91"/>
    </row>
    <row r="55" spans="1:3" x14ac:dyDescent="0.3">
      <c r="A55" s="108" t="s">
        <v>86</v>
      </c>
      <c r="B55" s="91"/>
    </row>
    <row r="56" spans="1:3" x14ac:dyDescent="0.3">
      <c r="A56" s="108" t="s">
        <v>1371</v>
      </c>
      <c r="B56" s="91"/>
    </row>
    <row r="57" spans="1:3" x14ac:dyDescent="0.3">
      <c r="A57" s="107" t="s">
        <v>8</v>
      </c>
      <c r="B57" s="103"/>
    </row>
    <row r="58" spans="1:3" x14ac:dyDescent="0.3">
      <c r="A58" s="108" t="s">
        <v>31</v>
      </c>
      <c r="B58" s="91"/>
    </row>
    <row r="59" spans="1:3" x14ac:dyDescent="0.3">
      <c r="A59" s="108" t="s">
        <v>35</v>
      </c>
      <c r="B59" s="91"/>
    </row>
    <row r="60" spans="1:3" x14ac:dyDescent="0.3">
      <c r="A60" s="107" t="s">
        <v>41</v>
      </c>
      <c r="B60" s="103"/>
    </row>
    <row r="61" spans="1:3" x14ac:dyDescent="0.3">
      <c r="A61" s="108" t="s">
        <v>131</v>
      </c>
      <c r="B61" s="91"/>
    </row>
    <row r="62" spans="1:3" x14ac:dyDescent="0.3">
      <c r="A62" s="108" t="s">
        <v>132</v>
      </c>
      <c r="B62" s="91"/>
    </row>
    <row r="63" spans="1:3" x14ac:dyDescent="0.3">
      <c r="A63" s="107" t="s">
        <v>111</v>
      </c>
      <c r="B63" s="101"/>
    </row>
    <row r="64" spans="1:3" x14ac:dyDescent="0.3">
      <c r="A64" s="108" t="s">
        <v>92</v>
      </c>
      <c r="B64" s="104"/>
      <c r="C64" s="104"/>
    </row>
    <row r="65" spans="1:3" x14ac:dyDescent="0.3">
      <c r="A65" s="108" t="s">
        <v>133</v>
      </c>
      <c r="B65" s="104"/>
      <c r="C65" s="104"/>
    </row>
    <row r="66" spans="1:3" x14ac:dyDescent="0.3">
      <c r="A66" s="108" t="s">
        <v>134</v>
      </c>
      <c r="B66" s="104"/>
      <c r="C66" s="104"/>
    </row>
    <row r="67" spans="1:3" x14ac:dyDescent="0.3">
      <c r="A67" s="108" t="s">
        <v>135</v>
      </c>
      <c r="B67" s="104"/>
      <c r="C67" s="104"/>
    </row>
    <row r="68" spans="1:3" x14ac:dyDescent="0.3">
      <c r="A68" s="108" t="s">
        <v>136</v>
      </c>
      <c r="B68" s="104"/>
      <c r="C68" s="104"/>
    </row>
    <row r="69" spans="1:3" x14ac:dyDescent="0.3">
      <c r="A69" s="108" t="s">
        <v>137</v>
      </c>
      <c r="B69" s="104"/>
      <c r="C69" s="104"/>
    </row>
    <row r="70" spans="1:3" x14ac:dyDescent="0.3">
      <c r="A70" s="108" t="s">
        <v>138</v>
      </c>
      <c r="B70" s="104"/>
      <c r="C70" s="104"/>
    </row>
    <row r="71" spans="1:3" x14ac:dyDescent="0.3">
      <c r="A71" s="108" t="s">
        <v>131</v>
      </c>
      <c r="B71" s="104"/>
      <c r="C71" s="104"/>
    </row>
    <row r="72" spans="1:3" x14ac:dyDescent="0.3">
      <c r="A72" s="108" t="s">
        <v>139</v>
      </c>
      <c r="B72" s="104"/>
      <c r="C72" s="104"/>
    </row>
    <row r="73" spans="1:3" x14ac:dyDescent="0.3">
      <c r="A73" s="108" t="s">
        <v>140</v>
      </c>
      <c r="B73" s="104"/>
      <c r="C73" s="104"/>
    </row>
    <row r="74" spans="1:3" x14ac:dyDescent="0.3">
      <c r="A74" s="108" t="s">
        <v>141</v>
      </c>
      <c r="B74" s="104"/>
      <c r="C74" s="104"/>
    </row>
    <row r="75" spans="1:3" x14ac:dyDescent="0.3">
      <c r="A75" s="108" t="s">
        <v>142</v>
      </c>
      <c r="B75" s="104"/>
      <c r="C75" s="104"/>
    </row>
    <row r="76" spans="1:3" x14ac:dyDescent="0.3">
      <c r="A76" s="108" t="s">
        <v>143</v>
      </c>
      <c r="B76" s="104"/>
      <c r="C76" s="104"/>
    </row>
    <row r="77" spans="1:3" x14ac:dyDescent="0.3">
      <c r="A77" s="108" t="s">
        <v>144</v>
      </c>
      <c r="B77" s="104"/>
      <c r="C77" s="104"/>
    </row>
    <row r="78" spans="1:3" x14ac:dyDescent="0.3">
      <c r="A78" s="108" t="s">
        <v>145</v>
      </c>
      <c r="B78" s="104"/>
      <c r="C78" s="104"/>
    </row>
    <row r="79" spans="1:3" x14ac:dyDescent="0.3">
      <c r="A79" s="108" t="s">
        <v>146</v>
      </c>
      <c r="B79" s="104"/>
      <c r="C79" s="104"/>
    </row>
    <row r="80" spans="1:3" x14ac:dyDescent="0.3">
      <c r="A80" s="108" t="s">
        <v>147</v>
      </c>
      <c r="B80" s="104"/>
      <c r="C80" s="104"/>
    </row>
    <row r="81" spans="1:3" x14ac:dyDescent="0.3">
      <c r="A81" s="108" t="s">
        <v>148</v>
      </c>
      <c r="B81" s="104"/>
      <c r="C81" s="104"/>
    </row>
    <row r="82" spans="1:3" x14ac:dyDescent="0.3">
      <c r="A82" s="108" t="s">
        <v>149</v>
      </c>
      <c r="B82" s="104"/>
      <c r="C82" s="104"/>
    </row>
    <row r="83" spans="1:3" x14ac:dyDescent="0.3">
      <c r="A83" s="108" t="s">
        <v>150</v>
      </c>
      <c r="B83" s="104"/>
      <c r="C83" s="104"/>
    </row>
    <row r="84" spans="1:3" x14ac:dyDescent="0.3">
      <c r="A84" s="108" t="s">
        <v>151</v>
      </c>
      <c r="B84" s="104"/>
      <c r="C84" s="104"/>
    </row>
    <row r="85" spans="1:3" x14ac:dyDescent="0.3">
      <c r="A85" s="108" t="s">
        <v>152</v>
      </c>
      <c r="B85" s="104"/>
      <c r="C85" s="104"/>
    </row>
    <row r="86" spans="1:3" x14ac:dyDescent="0.3">
      <c r="A86" s="108" t="s">
        <v>153</v>
      </c>
      <c r="B86" s="104"/>
      <c r="C86" s="104"/>
    </row>
    <row r="87" spans="1:3" x14ac:dyDescent="0.3">
      <c r="A87" s="108" t="s">
        <v>154</v>
      </c>
      <c r="B87" s="104"/>
      <c r="C87" s="104"/>
    </row>
    <row r="88" spans="1:3" x14ac:dyDescent="0.3">
      <c r="A88" s="108" t="s">
        <v>155</v>
      </c>
      <c r="B88" s="104"/>
      <c r="C88" s="104"/>
    </row>
    <row r="89" spans="1:3" x14ac:dyDescent="0.3">
      <c r="A89" s="108" t="s">
        <v>156</v>
      </c>
      <c r="B89" s="104"/>
      <c r="C89" s="106"/>
    </row>
    <row r="90" spans="1:3" x14ac:dyDescent="0.3">
      <c r="A90" s="107" t="s">
        <v>116</v>
      </c>
      <c r="B90" s="101"/>
    </row>
    <row r="91" spans="1:3" x14ac:dyDescent="0.3">
      <c r="A91" s="108" t="s">
        <v>157</v>
      </c>
    </row>
    <row r="92" spans="1:3" x14ac:dyDescent="0.3">
      <c r="A92" s="108" t="s">
        <v>158</v>
      </c>
    </row>
    <row r="93" spans="1:3" x14ac:dyDescent="0.3">
      <c r="A93" s="108" t="s">
        <v>159</v>
      </c>
    </row>
    <row r="94" spans="1:3" x14ac:dyDescent="0.3">
      <c r="A94" s="108" t="s">
        <v>160</v>
      </c>
    </row>
    <row r="95" spans="1:3" x14ac:dyDescent="0.3">
      <c r="A95" s="107" t="s">
        <v>117</v>
      </c>
      <c r="B95" s="101"/>
    </row>
    <row r="96" spans="1:3" x14ac:dyDescent="0.3">
      <c r="A96" s="108" t="s">
        <v>161</v>
      </c>
    </row>
    <row r="97" spans="1:1" x14ac:dyDescent="0.3">
      <c r="A97" s="108" t="s">
        <v>162</v>
      </c>
    </row>
    <row r="98" spans="1:1" x14ac:dyDescent="0.3">
      <c r="A98" s="108" t="s">
        <v>163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C8A8F-4E3B-464A-929D-29DE2EDC7073}">
  <sheetPr codeName="Hoja5"/>
  <dimension ref="A1:AA308"/>
  <sheetViews>
    <sheetView showGridLines="0" tabSelected="1" topLeftCell="H1" zoomScaleNormal="100" workbookViewId="0">
      <pane ySplit="3" topLeftCell="A4" activePane="bottomLeft" state="frozen"/>
      <selection pane="bottomLeft" sqref="A1:Y1"/>
    </sheetView>
  </sheetViews>
  <sheetFormatPr baseColWidth="10" defaultColWidth="11.42578125" defaultRowHeight="18" customHeight="1" x14ac:dyDescent="0.3"/>
  <cols>
    <col min="1" max="1" width="6.7109375" style="2" customWidth="1"/>
    <col min="2" max="2" width="7.7109375" style="2" customWidth="1"/>
    <col min="3" max="3" width="11.42578125" style="20" customWidth="1"/>
    <col min="4" max="4" width="14.7109375" style="20" customWidth="1"/>
    <col min="5" max="5" width="18.7109375" style="20" customWidth="1"/>
    <col min="6" max="6" width="19.140625" style="25" customWidth="1"/>
    <col min="7" max="7" width="46.85546875" style="1" customWidth="1"/>
    <col min="8" max="8" width="8.140625" style="1" customWidth="1"/>
    <col min="9" max="9" width="17.42578125" style="1" customWidth="1"/>
    <col min="10" max="10" width="12" style="1" customWidth="1"/>
    <col min="11" max="11" width="11.42578125" style="20" customWidth="1"/>
    <col min="12" max="12" width="10" style="2" bestFit="1" customWidth="1"/>
    <col min="13" max="13" width="11.85546875" style="25" customWidth="1"/>
    <col min="14" max="17" width="6.5703125" style="2" customWidth="1"/>
    <col min="18" max="18" width="9.5703125" style="2" customWidth="1"/>
    <col min="19" max="19" width="6.5703125" style="2" customWidth="1"/>
    <col min="20" max="20" width="8.7109375" style="2" customWidth="1"/>
    <col min="21" max="21" width="9.140625" style="2" customWidth="1"/>
    <col min="22" max="22" width="8.85546875" style="2" customWidth="1"/>
    <col min="23" max="23" width="8.5703125" style="2" customWidth="1"/>
    <col min="24" max="24" width="9" style="2" customWidth="1"/>
    <col min="25" max="25" width="8.42578125" style="2" customWidth="1"/>
    <col min="26" max="26" width="3.7109375" style="20" customWidth="1"/>
    <col min="27" max="16384" width="11.42578125" style="20"/>
  </cols>
  <sheetData>
    <row r="1" spans="1:26" ht="18" customHeight="1" x14ac:dyDescent="0.3">
      <c r="A1" s="115" t="s">
        <v>164</v>
      </c>
      <c r="B1" s="115"/>
      <c r="C1" s="115"/>
      <c r="D1" s="115"/>
      <c r="E1" s="115"/>
      <c r="F1" s="115"/>
      <c r="G1" s="115"/>
      <c r="H1" s="115"/>
      <c r="I1" s="115"/>
      <c r="J1" s="115"/>
      <c r="K1" s="115"/>
      <c r="L1" s="115"/>
      <c r="M1" s="116"/>
      <c r="N1" s="115"/>
      <c r="O1" s="115"/>
      <c r="P1" s="115"/>
      <c r="Q1" s="115"/>
      <c r="R1" s="115"/>
      <c r="S1" s="115"/>
      <c r="T1" s="115"/>
      <c r="U1" s="115"/>
      <c r="V1" s="115"/>
      <c r="W1" s="115"/>
      <c r="X1" s="115"/>
      <c r="Y1" s="115"/>
    </row>
    <row r="2" spans="1:26" ht="18" customHeight="1" x14ac:dyDescent="0.3">
      <c r="A2" s="17"/>
      <c r="B2" s="17"/>
      <c r="C2" s="21"/>
      <c r="D2" s="21"/>
      <c r="E2" s="21"/>
      <c r="F2" s="19"/>
      <c r="G2" s="21"/>
      <c r="H2" s="16"/>
      <c r="I2" s="16"/>
      <c r="J2" s="18"/>
      <c r="K2" s="21"/>
      <c r="L2" s="17"/>
      <c r="M2" s="19"/>
      <c r="N2" s="17"/>
      <c r="O2" s="17"/>
      <c r="P2" s="17"/>
      <c r="Q2" s="17"/>
      <c r="R2" s="17"/>
      <c r="S2" s="17"/>
      <c r="T2" s="17"/>
      <c r="U2" s="17"/>
      <c r="V2" s="17"/>
      <c r="W2" s="17"/>
      <c r="X2" s="17"/>
      <c r="Y2" s="17"/>
    </row>
    <row r="3" spans="1:26" s="26" customFormat="1" ht="35.25" customHeight="1" x14ac:dyDescent="0.3">
      <c r="A3" s="11" t="s">
        <v>165</v>
      </c>
      <c r="B3" s="12" t="s">
        <v>0</v>
      </c>
      <c r="C3" s="12" t="s">
        <v>3</v>
      </c>
      <c r="D3" s="12" t="s">
        <v>166</v>
      </c>
      <c r="E3" s="11" t="s">
        <v>2</v>
      </c>
      <c r="F3" s="13" t="s">
        <v>167</v>
      </c>
      <c r="G3" s="14" t="s">
        <v>168</v>
      </c>
      <c r="H3" s="14" t="s">
        <v>169</v>
      </c>
      <c r="I3" s="14" t="s">
        <v>170</v>
      </c>
      <c r="J3" s="14" t="s">
        <v>171</v>
      </c>
      <c r="K3" s="15" t="s">
        <v>172</v>
      </c>
      <c r="L3" s="15" t="s">
        <v>173</v>
      </c>
      <c r="M3" s="15" t="s">
        <v>174</v>
      </c>
      <c r="N3" s="15" t="s">
        <v>175</v>
      </c>
      <c r="O3" s="15" t="s">
        <v>176</v>
      </c>
      <c r="P3" s="15" t="s">
        <v>177</v>
      </c>
      <c r="Q3" s="15" t="s">
        <v>178</v>
      </c>
      <c r="R3" s="15" t="s">
        <v>179</v>
      </c>
      <c r="S3" s="15" t="s">
        <v>180</v>
      </c>
      <c r="T3" s="15" t="s">
        <v>181</v>
      </c>
      <c r="U3" s="15" t="s">
        <v>182</v>
      </c>
      <c r="V3" s="15" t="s">
        <v>183</v>
      </c>
      <c r="W3" s="15" t="s">
        <v>184</v>
      </c>
      <c r="X3" s="15" t="s">
        <v>185</v>
      </c>
      <c r="Y3" s="15" t="s">
        <v>186</v>
      </c>
    </row>
    <row r="4" spans="1:26" ht="18" customHeight="1" x14ac:dyDescent="0.3">
      <c r="A4" s="32">
        <v>1</v>
      </c>
      <c r="B4" s="32" t="s">
        <v>114</v>
      </c>
      <c r="C4" s="23" t="s">
        <v>111</v>
      </c>
      <c r="D4" s="23" t="s">
        <v>6</v>
      </c>
      <c r="E4" s="23" t="s">
        <v>7</v>
      </c>
      <c r="F4" s="41" t="s">
        <v>138</v>
      </c>
      <c r="G4" s="23" t="s">
        <v>188</v>
      </c>
      <c r="H4" s="32" t="s">
        <v>189</v>
      </c>
      <c r="I4" s="23" t="s">
        <v>190</v>
      </c>
      <c r="J4" s="49">
        <v>0.5</v>
      </c>
      <c r="K4" s="23" t="s">
        <v>191</v>
      </c>
      <c r="L4" s="57">
        <v>12</v>
      </c>
      <c r="M4" s="23" t="s">
        <v>192</v>
      </c>
      <c r="N4" s="47">
        <v>1</v>
      </c>
      <c r="O4" s="47">
        <v>1</v>
      </c>
      <c r="P4" s="47">
        <v>1</v>
      </c>
      <c r="Q4" s="47">
        <v>1</v>
      </c>
      <c r="R4" s="47">
        <v>1</v>
      </c>
      <c r="S4" s="47">
        <v>1</v>
      </c>
      <c r="T4" s="47">
        <v>1</v>
      </c>
      <c r="U4" s="47">
        <v>1</v>
      </c>
      <c r="V4" s="47">
        <v>1</v>
      </c>
      <c r="W4" s="47">
        <v>1</v>
      </c>
      <c r="X4" s="47">
        <v>1</v>
      </c>
      <c r="Y4" s="47">
        <v>1</v>
      </c>
    </row>
    <row r="5" spans="1:26" ht="18" customHeight="1" thickBot="1" x14ac:dyDescent="0.35">
      <c r="A5" s="32">
        <v>2</v>
      </c>
      <c r="B5" s="42" t="s">
        <v>114</v>
      </c>
      <c r="C5" s="76" t="s">
        <v>111</v>
      </c>
      <c r="D5" s="76" t="s">
        <v>6</v>
      </c>
      <c r="E5" s="24" t="s">
        <v>7</v>
      </c>
      <c r="F5" s="59" t="s">
        <v>138</v>
      </c>
      <c r="G5" s="24" t="s">
        <v>193</v>
      </c>
      <c r="H5" s="42" t="s">
        <v>194</v>
      </c>
      <c r="I5" s="24" t="s">
        <v>195</v>
      </c>
      <c r="J5" s="50">
        <v>0.5</v>
      </c>
      <c r="K5" s="24" t="s">
        <v>196</v>
      </c>
      <c r="L5" s="60">
        <v>21</v>
      </c>
      <c r="M5" s="24" t="s">
        <v>197</v>
      </c>
      <c r="N5" s="37">
        <v>3</v>
      </c>
      <c r="O5" s="37">
        <v>3</v>
      </c>
      <c r="P5" s="37">
        <v>2</v>
      </c>
      <c r="Q5" s="37">
        <v>1</v>
      </c>
      <c r="R5" s="37">
        <v>2</v>
      </c>
      <c r="S5" s="37">
        <v>1</v>
      </c>
      <c r="T5" s="37">
        <v>2</v>
      </c>
      <c r="U5" s="37">
        <v>2</v>
      </c>
      <c r="V5" s="37">
        <v>2</v>
      </c>
      <c r="W5" s="37">
        <v>1</v>
      </c>
      <c r="X5" s="37">
        <v>1</v>
      </c>
      <c r="Y5" s="37">
        <v>1</v>
      </c>
    </row>
    <row r="6" spans="1:26" ht="18" customHeight="1" thickTop="1" x14ac:dyDescent="0.3">
      <c r="A6" s="32">
        <v>3</v>
      </c>
      <c r="B6" s="43" t="s">
        <v>114</v>
      </c>
      <c r="C6" s="28" t="s">
        <v>111</v>
      </c>
      <c r="D6" s="28" t="s">
        <v>6</v>
      </c>
      <c r="E6" s="28" t="s">
        <v>7</v>
      </c>
      <c r="F6" s="55" t="s">
        <v>139</v>
      </c>
      <c r="G6" s="28" t="s">
        <v>198</v>
      </c>
      <c r="H6" s="43" t="s">
        <v>199</v>
      </c>
      <c r="I6" s="28" t="s">
        <v>200</v>
      </c>
      <c r="J6" s="44">
        <v>0.1</v>
      </c>
      <c r="K6" s="28" t="s">
        <v>201</v>
      </c>
      <c r="L6" s="54">
        <v>1</v>
      </c>
      <c r="M6" s="28" t="s">
        <v>202</v>
      </c>
      <c r="N6" s="38">
        <v>1</v>
      </c>
      <c r="O6" s="38">
        <v>0</v>
      </c>
      <c r="P6" s="38">
        <v>0</v>
      </c>
      <c r="Q6" s="38">
        <v>0</v>
      </c>
      <c r="R6" s="38">
        <v>0</v>
      </c>
      <c r="S6" s="38">
        <v>0</v>
      </c>
      <c r="T6" s="38">
        <v>0</v>
      </c>
      <c r="U6" s="38">
        <v>0</v>
      </c>
      <c r="V6" s="38">
        <v>0</v>
      </c>
      <c r="W6" s="38">
        <v>0</v>
      </c>
      <c r="X6" s="38">
        <v>0</v>
      </c>
      <c r="Y6" s="38">
        <v>0</v>
      </c>
    </row>
    <row r="7" spans="1:26" ht="18" customHeight="1" x14ac:dyDescent="0.3">
      <c r="A7" s="32">
        <v>4</v>
      </c>
      <c r="B7" s="32" t="s">
        <v>114</v>
      </c>
      <c r="C7" s="23" t="s">
        <v>111</v>
      </c>
      <c r="D7" s="23" t="s">
        <v>6</v>
      </c>
      <c r="E7" s="23" t="s">
        <v>7</v>
      </c>
      <c r="F7" s="41" t="s">
        <v>139</v>
      </c>
      <c r="G7" s="23" t="s">
        <v>203</v>
      </c>
      <c r="H7" s="32" t="s">
        <v>204</v>
      </c>
      <c r="I7" s="23" t="s">
        <v>205</v>
      </c>
      <c r="J7" s="45">
        <v>0.44</v>
      </c>
      <c r="K7" s="23" t="s">
        <v>206</v>
      </c>
      <c r="L7" s="57">
        <f>SUBTOTAL(9,N7:Y7)</f>
        <v>14</v>
      </c>
      <c r="M7" s="23" t="s">
        <v>207</v>
      </c>
      <c r="N7" s="36">
        <v>1</v>
      </c>
      <c r="O7" s="36">
        <v>0</v>
      </c>
      <c r="P7" s="36">
        <v>3</v>
      </c>
      <c r="Q7" s="36">
        <v>2</v>
      </c>
      <c r="R7" s="36">
        <v>1</v>
      </c>
      <c r="S7" s="36">
        <v>0</v>
      </c>
      <c r="T7" s="36">
        <v>3</v>
      </c>
      <c r="U7" s="36">
        <v>2</v>
      </c>
      <c r="V7" s="36">
        <v>1</v>
      </c>
      <c r="W7" s="36">
        <v>1</v>
      </c>
      <c r="X7" s="36">
        <v>0</v>
      </c>
      <c r="Y7" s="38">
        <v>0</v>
      </c>
    </row>
    <row r="8" spans="1:26" ht="18" customHeight="1" x14ac:dyDescent="0.3">
      <c r="A8" s="32">
        <v>5</v>
      </c>
      <c r="B8" s="32" t="s">
        <v>114</v>
      </c>
      <c r="C8" s="23" t="s">
        <v>111</v>
      </c>
      <c r="D8" s="23" t="s">
        <v>6</v>
      </c>
      <c r="E8" s="23" t="s">
        <v>7</v>
      </c>
      <c r="F8" s="41" t="s">
        <v>139</v>
      </c>
      <c r="G8" s="23" t="s">
        <v>208</v>
      </c>
      <c r="H8" s="32" t="s">
        <v>209</v>
      </c>
      <c r="I8" s="23" t="s">
        <v>210</v>
      </c>
      <c r="J8" s="45">
        <v>0.18</v>
      </c>
      <c r="K8" s="23" t="s">
        <v>211</v>
      </c>
      <c r="L8" s="57">
        <f t="shared" ref="L8:L23" si="0">SUBTOTAL(9,N8:Y8)</f>
        <v>14</v>
      </c>
      <c r="M8" s="23" t="s">
        <v>212</v>
      </c>
      <c r="N8" s="36" t="s">
        <v>108</v>
      </c>
      <c r="O8" s="36">
        <v>1</v>
      </c>
      <c r="P8" s="36">
        <v>2</v>
      </c>
      <c r="Q8" s="36">
        <v>1</v>
      </c>
      <c r="R8" s="36">
        <v>2</v>
      </c>
      <c r="S8" s="36">
        <v>1</v>
      </c>
      <c r="T8" s="36">
        <v>2</v>
      </c>
      <c r="U8" s="36">
        <v>2</v>
      </c>
      <c r="V8" s="36">
        <v>1</v>
      </c>
      <c r="W8" s="36">
        <v>1</v>
      </c>
      <c r="X8" s="36">
        <v>1</v>
      </c>
      <c r="Y8" s="36">
        <v>0</v>
      </c>
    </row>
    <row r="9" spans="1:26" ht="18" customHeight="1" x14ac:dyDescent="0.3">
      <c r="A9" s="32">
        <v>6</v>
      </c>
      <c r="B9" s="32" t="s">
        <v>114</v>
      </c>
      <c r="C9" s="23" t="s">
        <v>111</v>
      </c>
      <c r="D9" s="23" t="s">
        <v>6</v>
      </c>
      <c r="E9" s="23" t="s">
        <v>7</v>
      </c>
      <c r="F9" s="41" t="s">
        <v>139</v>
      </c>
      <c r="G9" s="23" t="s">
        <v>213</v>
      </c>
      <c r="H9" s="32" t="s">
        <v>214</v>
      </c>
      <c r="I9" s="23" t="s">
        <v>215</v>
      </c>
      <c r="J9" s="45">
        <v>0.05</v>
      </c>
      <c r="K9" s="23" t="s">
        <v>216</v>
      </c>
      <c r="L9" s="57">
        <f t="shared" si="0"/>
        <v>14</v>
      </c>
      <c r="M9" s="23" t="s">
        <v>217</v>
      </c>
      <c r="N9" s="36" t="s">
        <v>108</v>
      </c>
      <c r="O9" s="36">
        <v>0</v>
      </c>
      <c r="P9" s="36">
        <v>3</v>
      </c>
      <c r="Q9" s="36">
        <v>1</v>
      </c>
      <c r="R9" s="36">
        <v>2</v>
      </c>
      <c r="S9" s="36">
        <v>1</v>
      </c>
      <c r="T9" s="36">
        <v>2</v>
      </c>
      <c r="U9" s="36">
        <v>2</v>
      </c>
      <c r="V9" s="36">
        <v>1</v>
      </c>
      <c r="W9" s="36">
        <v>1</v>
      </c>
      <c r="X9" s="36">
        <v>1</v>
      </c>
      <c r="Y9" s="36">
        <v>0</v>
      </c>
    </row>
    <row r="10" spans="1:26" ht="18" customHeight="1" x14ac:dyDescent="0.3">
      <c r="A10" s="32">
        <v>7</v>
      </c>
      <c r="B10" s="32" t="s">
        <v>114</v>
      </c>
      <c r="C10" s="23" t="s">
        <v>111</v>
      </c>
      <c r="D10" s="23" t="s">
        <v>6</v>
      </c>
      <c r="E10" s="23" t="s">
        <v>7</v>
      </c>
      <c r="F10" s="41" t="s">
        <v>139</v>
      </c>
      <c r="G10" s="23" t="s">
        <v>218</v>
      </c>
      <c r="H10" s="36" t="s">
        <v>219</v>
      </c>
      <c r="I10" s="23" t="s">
        <v>220</v>
      </c>
      <c r="J10" s="45">
        <v>0.05</v>
      </c>
      <c r="K10" s="23" t="s">
        <v>221</v>
      </c>
      <c r="L10" s="57">
        <f t="shared" si="0"/>
        <v>4</v>
      </c>
      <c r="M10" s="23" t="s">
        <v>222</v>
      </c>
      <c r="N10" s="36" t="s">
        <v>108</v>
      </c>
      <c r="O10" s="36">
        <v>0</v>
      </c>
      <c r="P10" s="36">
        <v>1</v>
      </c>
      <c r="Q10" s="38">
        <v>0</v>
      </c>
      <c r="R10" s="38">
        <v>0</v>
      </c>
      <c r="S10" s="36">
        <v>1</v>
      </c>
      <c r="T10" s="38">
        <v>0</v>
      </c>
      <c r="U10" s="38">
        <v>0</v>
      </c>
      <c r="V10" s="36">
        <v>1</v>
      </c>
      <c r="W10" s="38">
        <v>0</v>
      </c>
      <c r="X10" s="38">
        <v>0</v>
      </c>
      <c r="Y10" s="36">
        <v>1</v>
      </c>
    </row>
    <row r="11" spans="1:26" s="22" customFormat="1" ht="18" customHeight="1" thickBot="1" x14ac:dyDescent="0.35">
      <c r="A11" s="32">
        <v>8</v>
      </c>
      <c r="B11" s="42" t="s">
        <v>114</v>
      </c>
      <c r="C11" s="24" t="s">
        <v>111</v>
      </c>
      <c r="D11" s="24" t="s">
        <v>6</v>
      </c>
      <c r="E11" s="24" t="s">
        <v>7</v>
      </c>
      <c r="F11" s="59" t="s">
        <v>139</v>
      </c>
      <c r="G11" s="24" t="s">
        <v>223</v>
      </c>
      <c r="H11" s="42" t="s">
        <v>224</v>
      </c>
      <c r="I11" s="24" t="s">
        <v>225</v>
      </c>
      <c r="J11" s="46">
        <v>0.18</v>
      </c>
      <c r="K11" s="24" t="s">
        <v>226</v>
      </c>
      <c r="L11" s="60">
        <f t="shared" si="0"/>
        <v>15</v>
      </c>
      <c r="M11" s="24" t="s">
        <v>227</v>
      </c>
      <c r="N11" s="37">
        <v>1</v>
      </c>
      <c r="O11" s="36">
        <v>0</v>
      </c>
      <c r="P11" s="37">
        <v>2</v>
      </c>
      <c r="Q11" s="37">
        <v>1</v>
      </c>
      <c r="R11" s="37">
        <v>1</v>
      </c>
      <c r="S11" s="37">
        <v>2</v>
      </c>
      <c r="T11" s="37">
        <v>1</v>
      </c>
      <c r="U11" s="37">
        <v>2</v>
      </c>
      <c r="V11" s="37">
        <v>2</v>
      </c>
      <c r="W11" s="37">
        <v>1</v>
      </c>
      <c r="X11" s="37">
        <v>1</v>
      </c>
      <c r="Y11" s="37">
        <v>1</v>
      </c>
      <c r="Z11" s="20"/>
    </row>
    <row r="12" spans="1:26" ht="18" customHeight="1" thickTop="1" x14ac:dyDescent="0.3">
      <c r="A12" s="32">
        <v>9</v>
      </c>
      <c r="B12" s="70" t="s">
        <v>114</v>
      </c>
      <c r="C12" s="69" t="s">
        <v>111</v>
      </c>
      <c r="D12" s="69" t="s">
        <v>6</v>
      </c>
      <c r="E12" s="69" t="s">
        <v>7</v>
      </c>
      <c r="F12" s="77" t="s">
        <v>141</v>
      </c>
      <c r="G12" s="69" t="s">
        <v>228</v>
      </c>
      <c r="H12" s="70" t="s">
        <v>229</v>
      </c>
      <c r="I12" s="69" t="s">
        <v>230</v>
      </c>
      <c r="J12" s="71">
        <v>0.4</v>
      </c>
      <c r="K12" s="69" t="s">
        <v>231</v>
      </c>
      <c r="L12" s="72">
        <f t="shared" si="0"/>
        <v>1</v>
      </c>
      <c r="M12" s="69" t="s">
        <v>232</v>
      </c>
      <c r="N12" s="73" t="s">
        <v>108</v>
      </c>
      <c r="O12" s="73">
        <v>0</v>
      </c>
      <c r="P12" s="38">
        <v>0</v>
      </c>
      <c r="Q12" s="38">
        <v>0</v>
      </c>
      <c r="R12" s="38">
        <v>1</v>
      </c>
      <c r="S12" s="38">
        <v>0</v>
      </c>
      <c r="T12" s="38">
        <v>0</v>
      </c>
      <c r="U12" s="38">
        <v>0</v>
      </c>
      <c r="V12" s="38">
        <v>0</v>
      </c>
      <c r="W12" s="38">
        <v>0</v>
      </c>
      <c r="X12" s="38">
        <v>0</v>
      </c>
      <c r="Y12" s="38">
        <v>0</v>
      </c>
    </row>
    <row r="13" spans="1:26" s="22" customFormat="1" ht="18" customHeight="1" x14ac:dyDescent="0.3">
      <c r="A13" s="32">
        <v>10</v>
      </c>
      <c r="B13" s="32" t="s">
        <v>114</v>
      </c>
      <c r="C13" s="23" t="s">
        <v>111</v>
      </c>
      <c r="D13" s="23" t="s">
        <v>6</v>
      </c>
      <c r="E13" s="23" t="s">
        <v>7</v>
      </c>
      <c r="F13" s="41" t="s">
        <v>141</v>
      </c>
      <c r="G13" s="23" t="s">
        <v>233</v>
      </c>
      <c r="H13" s="32" t="s">
        <v>234</v>
      </c>
      <c r="I13" s="23" t="s">
        <v>235</v>
      </c>
      <c r="J13" s="45">
        <v>0.4</v>
      </c>
      <c r="K13" s="23" t="s">
        <v>236</v>
      </c>
      <c r="L13" s="57">
        <f t="shared" si="0"/>
        <v>2</v>
      </c>
      <c r="M13" s="23" t="s">
        <v>217</v>
      </c>
      <c r="N13" s="36">
        <v>1</v>
      </c>
      <c r="O13" s="36">
        <v>0</v>
      </c>
      <c r="P13" s="38">
        <v>0</v>
      </c>
      <c r="Q13" s="38">
        <v>0</v>
      </c>
      <c r="R13" s="38">
        <v>0</v>
      </c>
      <c r="S13" s="38">
        <v>0</v>
      </c>
      <c r="T13" s="36">
        <v>1</v>
      </c>
      <c r="U13" s="38">
        <v>0</v>
      </c>
      <c r="V13" s="38">
        <v>0</v>
      </c>
      <c r="W13" s="38">
        <v>0</v>
      </c>
      <c r="X13" s="38">
        <v>0</v>
      </c>
      <c r="Y13" s="38">
        <v>0</v>
      </c>
      <c r="Z13" s="20"/>
    </row>
    <row r="14" spans="1:26" ht="18" customHeight="1" thickBot="1" x14ac:dyDescent="0.35">
      <c r="A14" s="32">
        <v>11</v>
      </c>
      <c r="B14" s="42" t="s">
        <v>114</v>
      </c>
      <c r="C14" s="24" t="s">
        <v>111</v>
      </c>
      <c r="D14" s="24" t="s">
        <v>6</v>
      </c>
      <c r="E14" s="24" t="s">
        <v>7</v>
      </c>
      <c r="F14" s="59" t="s">
        <v>141</v>
      </c>
      <c r="G14" s="24" t="s">
        <v>237</v>
      </c>
      <c r="H14" s="42" t="s">
        <v>238</v>
      </c>
      <c r="I14" s="24" t="s">
        <v>239</v>
      </c>
      <c r="J14" s="46">
        <v>0.2</v>
      </c>
      <c r="K14" s="24" t="s">
        <v>240</v>
      </c>
      <c r="L14" s="60">
        <v>12</v>
      </c>
      <c r="M14" s="24" t="s">
        <v>241</v>
      </c>
      <c r="N14" s="39">
        <v>1</v>
      </c>
      <c r="O14" s="39">
        <v>1</v>
      </c>
      <c r="P14" s="39">
        <v>1</v>
      </c>
      <c r="Q14" s="39">
        <v>1</v>
      </c>
      <c r="R14" s="39">
        <v>1</v>
      </c>
      <c r="S14" s="39">
        <v>1</v>
      </c>
      <c r="T14" s="39">
        <v>1</v>
      </c>
      <c r="U14" s="39">
        <v>1</v>
      </c>
      <c r="V14" s="39">
        <v>1</v>
      </c>
      <c r="W14" s="39">
        <v>1</v>
      </c>
      <c r="X14" s="39">
        <v>1</v>
      </c>
      <c r="Y14" s="39">
        <v>1</v>
      </c>
    </row>
    <row r="15" spans="1:26" ht="18" customHeight="1" thickTop="1" x14ac:dyDescent="0.3">
      <c r="A15" s="32">
        <v>12</v>
      </c>
      <c r="B15" s="43" t="s">
        <v>114</v>
      </c>
      <c r="C15" s="28" t="s">
        <v>111</v>
      </c>
      <c r="D15" s="28" t="s">
        <v>6</v>
      </c>
      <c r="E15" s="28" t="s">
        <v>7</v>
      </c>
      <c r="F15" s="55" t="s">
        <v>142</v>
      </c>
      <c r="G15" s="28" t="s">
        <v>242</v>
      </c>
      <c r="H15" s="43" t="s">
        <v>243</v>
      </c>
      <c r="I15" s="28" t="s">
        <v>244</v>
      </c>
      <c r="J15" s="44">
        <v>0.3</v>
      </c>
      <c r="K15" s="28" t="s">
        <v>245</v>
      </c>
      <c r="L15" s="54">
        <f t="shared" si="0"/>
        <v>12</v>
      </c>
      <c r="M15" s="28" t="s">
        <v>222</v>
      </c>
      <c r="N15" s="38">
        <v>1</v>
      </c>
      <c r="O15" s="38">
        <v>1</v>
      </c>
      <c r="P15" s="38">
        <v>1</v>
      </c>
      <c r="Q15" s="38">
        <v>1</v>
      </c>
      <c r="R15" s="38">
        <v>1</v>
      </c>
      <c r="S15" s="38">
        <v>1</v>
      </c>
      <c r="T15" s="38">
        <v>1</v>
      </c>
      <c r="U15" s="38">
        <v>1</v>
      </c>
      <c r="V15" s="38">
        <v>1</v>
      </c>
      <c r="W15" s="38">
        <v>1</v>
      </c>
      <c r="X15" s="38">
        <v>1</v>
      </c>
      <c r="Y15" s="38">
        <v>1</v>
      </c>
    </row>
    <row r="16" spans="1:26" ht="18" customHeight="1" thickBot="1" x14ac:dyDescent="0.35">
      <c r="A16" s="32">
        <v>13</v>
      </c>
      <c r="B16" s="42" t="s">
        <v>114</v>
      </c>
      <c r="C16" s="24" t="s">
        <v>111</v>
      </c>
      <c r="D16" s="24" t="s">
        <v>6</v>
      </c>
      <c r="E16" s="24" t="s">
        <v>7</v>
      </c>
      <c r="F16" s="59" t="s">
        <v>142</v>
      </c>
      <c r="G16" s="24" t="s">
        <v>246</v>
      </c>
      <c r="H16" s="42" t="s">
        <v>247</v>
      </c>
      <c r="I16" s="24" t="s">
        <v>248</v>
      </c>
      <c r="J16" s="46">
        <v>0.7</v>
      </c>
      <c r="K16" s="24" t="s">
        <v>249</v>
      </c>
      <c r="L16" s="60">
        <f t="shared" si="0"/>
        <v>4</v>
      </c>
      <c r="M16" s="24" t="s">
        <v>250</v>
      </c>
      <c r="N16" s="37" t="s">
        <v>108</v>
      </c>
      <c r="O16" s="36">
        <v>0</v>
      </c>
      <c r="P16" s="37">
        <v>1</v>
      </c>
      <c r="Q16" s="38">
        <v>0</v>
      </c>
      <c r="R16" s="38">
        <v>0</v>
      </c>
      <c r="S16" s="37">
        <v>1</v>
      </c>
      <c r="T16" s="38">
        <v>0</v>
      </c>
      <c r="U16" s="38">
        <v>0</v>
      </c>
      <c r="V16" s="37">
        <v>1</v>
      </c>
      <c r="W16" s="38">
        <v>0</v>
      </c>
      <c r="X16" s="38">
        <v>0</v>
      </c>
      <c r="Y16" s="37">
        <v>1</v>
      </c>
      <c r="Z16" s="30"/>
    </row>
    <row r="17" spans="1:26" ht="18" customHeight="1" thickTop="1" thickBot="1" x14ac:dyDescent="0.35">
      <c r="A17" s="32">
        <v>14</v>
      </c>
      <c r="B17" s="66" t="s">
        <v>114</v>
      </c>
      <c r="C17" s="29" t="s">
        <v>110</v>
      </c>
      <c r="D17" s="29" t="s">
        <v>6</v>
      </c>
      <c r="E17" s="29" t="s">
        <v>7</v>
      </c>
      <c r="F17" s="75" t="s">
        <v>128</v>
      </c>
      <c r="G17" s="29" t="s">
        <v>251</v>
      </c>
      <c r="H17" s="66" t="s">
        <v>252</v>
      </c>
      <c r="I17" s="29" t="s">
        <v>253</v>
      </c>
      <c r="J17" s="78">
        <v>0.05</v>
      </c>
      <c r="K17" s="29" t="s">
        <v>254</v>
      </c>
      <c r="L17" s="79">
        <f t="shared" si="0"/>
        <v>10</v>
      </c>
      <c r="M17" s="75" t="s">
        <v>255</v>
      </c>
      <c r="N17" s="66" t="s">
        <v>108</v>
      </c>
      <c r="O17" s="66">
        <v>1</v>
      </c>
      <c r="P17" s="66">
        <v>1</v>
      </c>
      <c r="Q17" s="66">
        <v>1</v>
      </c>
      <c r="R17" s="66">
        <v>1</v>
      </c>
      <c r="S17" s="66">
        <v>1</v>
      </c>
      <c r="T17" s="66">
        <v>1</v>
      </c>
      <c r="U17" s="66">
        <v>1</v>
      </c>
      <c r="V17" s="66">
        <v>1</v>
      </c>
      <c r="W17" s="66">
        <v>1</v>
      </c>
      <c r="X17" s="66">
        <v>1</v>
      </c>
      <c r="Y17" s="38">
        <v>0</v>
      </c>
    </row>
    <row r="18" spans="1:26" s="31" customFormat="1" ht="18" customHeight="1" thickTop="1" x14ac:dyDescent="0.3">
      <c r="A18" s="32">
        <v>15</v>
      </c>
      <c r="B18" s="43" t="s">
        <v>114</v>
      </c>
      <c r="C18" s="28" t="s">
        <v>111</v>
      </c>
      <c r="D18" s="28" t="s">
        <v>6</v>
      </c>
      <c r="E18" s="28" t="s">
        <v>7</v>
      </c>
      <c r="F18" s="55" t="s">
        <v>145</v>
      </c>
      <c r="G18" s="28" t="s">
        <v>256</v>
      </c>
      <c r="H18" s="43" t="s">
        <v>257</v>
      </c>
      <c r="I18" s="28" t="s">
        <v>258</v>
      </c>
      <c r="J18" s="44">
        <v>0.6</v>
      </c>
      <c r="K18" s="28" t="s">
        <v>259</v>
      </c>
      <c r="L18" s="54">
        <f t="shared" si="0"/>
        <v>12</v>
      </c>
      <c r="M18" s="28" t="s">
        <v>260</v>
      </c>
      <c r="N18" s="38">
        <v>1</v>
      </c>
      <c r="O18" s="38">
        <v>1</v>
      </c>
      <c r="P18" s="38">
        <v>1</v>
      </c>
      <c r="Q18" s="38">
        <v>1</v>
      </c>
      <c r="R18" s="38">
        <v>1</v>
      </c>
      <c r="S18" s="38">
        <v>1</v>
      </c>
      <c r="T18" s="38">
        <v>1</v>
      </c>
      <c r="U18" s="38">
        <v>1</v>
      </c>
      <c r="V18" s="38">
        <v>1</v>
      </c>
      <c r="W18" s="38">
        <v>1</v>
      </c>
      <c r="X18" s="38">
        <v>1</v>
      </c>
      <c r="Y18" s="38">
        <v>1</v>
      </c>
      <c r="Z18" s="20"/>
    </row>
    <row r="19" spans="1:26" s="27" customFormat="1" ht="18" customHeight="1" thickBot="1" x14ac:dyDescent="0.35">
      <c r="A19" s="32">
        <v>16</v>
      </c>
      <c r="B19" s="42" t="s">
        <v>114</v>
      </c>
      <c r="C19" s="24" t="s">
        <v>111</v>
      </c>
      <c r="D19" s="24" t="s">
        <v>6</v>
      </c>
      <c r="E19" s="24" t="s">
        <v>7</v>
      </c>
      <c r="F19" s="59" t="s">
        <v>145</v>
      </c>
      <c r="G19" s="24" t="s">
        <v>261</v>
      </c>
      <c r="H19" s="42" t="s">
        <v>262</v>
      </c>
      <c r="I19" s="24" t="s">
        <v>263</v>
      </c>
      <c r="J19" s="46">
        <v>0.4</v>
      </c>
      <c r="K19" s="24" t="s">
        <v>264</v>
      </c>
      <c r="L19" s="60">
        <f t="shared" si="0"/>
        <v>12</v>
      </c>
      <c r="M19" s="24" t="s">
        <v>265</v>
      </c>
      <c r="N19" s="37">
        <v>1</v>
      </c>
      <c r="O19" s="37">
        <v>1</v>
      </c>
      <c r="P19" s="37">
        <v>1</v>
      </c>
      <c r="Q19" s="37">
        <v>1</v>
      </c>
      <c r="R19" s="37">
        <v>1</v>
      </c>
      <c r="S19" s="37">
        <v>1</v>
      </c>
      <c r="T19" s="37">
        <v>1</v>
      </c>
      <c r="U19" s="37">
        <v>1</v>
      </c>
      <c r="V19" s="37">
        <v>1</v>
      </c>
      <c r="W19" s="37">
        <v>1</v>
      </c>
      <c r="X19" s="37">
        <v>1</v>
      </c>
      <c r="Y19" s="37">
        <v>1</v>
      </c>
      <c r="Z19" s="20"/>
    </row>
    <row r="20" spans="1:26" s="27" customFormat="1" ht="18" customHeight="1" thickTop="1" thickBot="1" x14ac:dyDescent="0.35">
      <c r="A20" s="32">
        <v>17</v>
      </c>
      <c r="B20" s="48" t="s">
        <v>114</v>
      </c>
      <c r="C20" s="40" t="s">
        <v>111</v>
      </c>
      <c r="D20" s="40" t="s">
        <v>6</v>
      </c>
      <c r="E20" s="40" t="s">
        <v>7</v>
      </c>
      <c r="F20" s="52" t="s">
        <v>152</v>
      </c>
      <c r="G20" s="40" t="s">
        <v>266</v>
      </c>
      <c r="H20" s="48" t="s">
        <v>267</v>
      </c>
      <c r="I20" s="40" t="s">
        <v>268</v>
      </c>
      <c r="J20" s="74">
        <v>7.0000000000000007E-2</v>
      </c>
      <c r="K20" s="40" t="s">
        <v>269</v>
      </c>
      <c r="L20" s="51">
        <f t="shared" si="0"/>
        <v>24</v>
      </c>
      <c r="M20" s="40" t="s">
        <v>270</v>
      </c>
      <c r="N20" s="48">
        <v>2</v>
      </c>
      <c r="O20" s="48">
        <v>2</v>
      </c>
      <c r="P20" s="48">
        <v>2</v>
      </c>
      <c r="Q20" s="48">
        <v>2</v>
      </c>
      <c r="R20" s="48">
        <v>2</v>
      </c>
      <c r="S20" s="48">
        <v>2</v>
      </c>
      <c r="T20" s="48">
        <v>2</v>
      </c>
      <c r="U20" s="48">
        <v>2</v>
      </c>
      <c r="V20" s="48">
        <v>2</v>
      </c>
      <c r="W20" s="48">
        <v>2</v>
      </c>
      <c r="X20" s="48">
        <v>2</v>
      </c>
      <c r="Y20" s="48">
        <v>2</v>
      </c>
      <c r="Z20" s="20"/>
    </row>
    <row r="21" spans="1:26" s="27" customFormat="1" ht="18" customHeight="1" thickTop="1" x14ac:dyDescent="0.3">
      <c r="A21" s="32">
        <v>18</v>
      </c>
      <c r="B21" s="43" t="s">
        <v>114</v>
      </c>
      <c r="C21" s="28" t="s">
        <v>111</v>
      </c>
      <c r="D21" s="28" t="s">
        <v>6</v>
      </c>
      <c r="E21" s="28" t="s">
        <v>7</v>
      </c>
      <c r="F21" s="55" t="s">
        <v>156</v>
      </c>
      <c r="G21" s="28" t="s">
        <v>271</v>
      </c>
      <c r="H21" s="43" t="s">
        <v>272</v>
      </c>
      <c r="I21" s="28" t="s">
        <v>273</v>
      </c>
      <c r="J21" s="44">
        <v>0.2</v>
      </c>
      <c r="K21" s="28" t="s">
        <v>274</v>
      </c>
      <c r="L21" s="54">
        <f t="shared" si="0"/>
        <v>1</v>
      </c>
      <c r="M21" s="28" t="s">
        <v>275</v>
      </c>
      <c r="N21" s="38">
        <v>1</v>
      </c>
      <c r="O21" s="36">
        <v>0</v>
      </c>
      <c r="P21" s="38">
        <v>0</v>
      </c>
      <c r="Q21" s="38">
        <v>0</v>
      </c>
      <c r="R21" s="38">
        <v>0</v>
      </c>
      <c r="S21" s="38">
        <v>0</v>
      </c>
      <c r="T21" s="38">
        <v>0</v>
      </c>
      <c r="U21" s="38">
        <v>0</v>
      </c>
      <c r="V21" s="38">
        <v>0</v>
      </c>
      <c r="W21" s="38">
        <v>0</v>
      </c>
      <c r="X21" s="38">
        <v>0</v>
      </c>
      <c r="Y21" s="38">
        <v>0</v>
      </c>
      <c r="Z21" s="20"/>
    </row>
    <row r="22" spans="1:26" s="27" customFormat="1" ht="18" customHeight="1" x14ac:dyDescent="0.3">
      <c r="A22" s="32">
        <v>19</v>
      </c>
      <c r="B22" s="32" t="s">
        <v>114</v>
      </c>
      <c r="C22" s="23" t="s">
        <v>111</v>
      </c>
      <c r="D22" s="23" t="s">
        <v>6</v>
      </c>
      <c r="E22" s="23" t="s">
        <v>7</v>
      </c>
      <c r="F22" s="41" t="s">
        <v>156</v>
      </c>
      <c r="G22" s="23" t="s">
        <v>276</v>
      </c>
      <c r="H22" s="32" t="s">
        <v>277</v>
      </c>
      <c r="I22" s="23" t="s">
        <v>278</v>
      </c>
      <c r="J22" s="45">
        <v>0.35</v>
      </c>
      <c r="K22" s="23" t="s">
        <v>279</v>
      </c>
      <c r="L22" s="57">
        <f t="shared" si="0"/>
        <v>2</v>
      </c>
      <c r="M22" s="23" t="s">
        <v>217</v>
      </c>
      <c r="N22" s="36">
        <v>1</v>
      </c>
      <c r="O22" s="36">
        <v>0</v>
      </c>
      <c r="P22" s="38">
        <v>0</v>
      </c>
      <c r="Q22" s="38">
        <v>0</v>
      </c>
      <c r="R22" s="38">
        <v>0</v>
      </c>
      <c r="S22" s="38">
        <v>0</v>
      </c>
      <c r="T22" s="36">
        <v>1</v>
      </c>
      <c r="U22" s="38">
        <v>0</v>
      </c>
      <c r="V22" s="38">
        <v>0</v>
      </c>
      <c r="W22" s="38">
        <v>0</v>
      </c>
      <c r="X22" s="38">
        <v>0</v>
      </c>
      <c r="Y22" s="38">
        <v>0</v>
      </c>
      <c r="Z22" s="20"/>
    </row>
    <row r="23" spans="1:26" ht="18" customHeight="1" thickBot="1" x14ac:dyDescent="0.35">
      <c r="A23" s="32">
        <v>20</v>
      </c>
      <c r="B23" s="42" t="s">
        <v>114</v>
      </c>
      <c r="C23" s="24" t="s">
        <v>111</v>
      </c>
      <c r="D23" s="24" t="s">
        <v>6</v>
      </c>
      <c r="E23" s="24" t="s">
        <v>7</v>
      </c>
      <c r="F23" s="59" t="s">
        <v>156</v>
      </c>
      <c r="G23" s="24" t="s">
        <v>280</v>
      </c>
      <c r="H23" s="42" t="s">
        <v>281</v>
      </c>
      <c r="I23" s="24" t="s">
        <v>282</v>
      </c>
      <c r="J23" s="46">
        <v>0.45</v>
      </c>
      <c r="K23" s="24" t="s">
        <v>283</v>
      </c>
      <c r="L23" s="60">
        <f t="shared" si="0"/>
        <v>3</v>
      </c>
      <c r="M23" s="24" t="s">
        <v>217</v>
      </c>
      <c r="N23" s="37">
        <v>1</v>
      </c>
      <c r="O23" s="36">
        <v>0</v>
      </c>
      <c r="P23" s="38">
        <v>0</v>
      </c>
      <c r="Q23" s="38">
        <v>0</v>
      </c>
      <c r="R23" s="37">
        <v>1</v>
      </c>
      <c r="S23" s="38">
        <v>0</v>
      </c>
      <c r="T23" s="38">
        <v>0</v>
      </c>
      <c r="U23" s="38">
        <v>0</v>
      </c>
      <c r="V23" s="37">
        <v>1</v>
      </c>
      <c r="W23" s="38">
        <v>0</v>
      </c>
      <c r="X23" s="38">
        <v>0</v>
      </c>
      <c r="Y23" s="38">
        <v>0</v>
      </c>
    </row>
    <row r="24" spans="1:26" ht="17.25" thickTop="1" x14ac:dyDescent="0.3">
      <c r="A24" s="32">
        <v>21</v>
      </c>
      <c r="B24" s="43" t="s">
        <v>113</v>
      </c>
      <c r="C24" s="28" t="s">
        <v>14</v>
      </c>
      <c r="D24" s="28" t="s">
        <v>12</v>
      </c>
      <c r="E24" s="28" t="str">
        <f>VLOOKUP(D24,Parámetros!$B$3:$C$17,2,0)</f>
        <v>Estratégico</v>
      </c>
      <c r="F24" s="55" t="s">
        <v>51</v>
      </c>
      <c r="G24" s="28" t="s">
        <v>284</v>
      </c>
      <c r="H24" s="43" t="s">
        <v>285</v>
      </c>
      <c r="I24" s="28" t="s">
        <v>286</v>
      </c>
      <c r="J24" s="80">
        <v>0.2</v>
      </c>
      <c r="K24" s="28" t="s">
        <v>287</v>
      </c>
      <c r="L24" s="54">
        <f>SUBTOTAL(9,N24:Y24)</f>
        <v>5</v>
      </c>
      <c r="M24" s="55" t="s">
        <v>288</v>
      </c>
      <c r="N24" s="43" t="s">
        <v>108</v>
      </c>
      <c r="O24" s="36">
        <v>0</v>
      </c>
      <c r="P24" s="38">
        <v>0</v>
      </c>
      <c r="Q24" s="38">
        <v>0</v>
      </c>
      <c r="R24" s="38">
        <v>0</v>
      </c>
      <c r="S24" s="38">
        <v>0</v>
      </c>
      <c r="T24" s="38">
        <v>0</v>
      </c>
      <c r="U24" s="43">
        <v>1</v>
      </c>
      <c r="V24" s="43">
        <v>1</v>
      </c>
      <c r="W24" s="43">
        <v>1</v>
      </c>
      <c r="X24" s="43">
        <v>1</v>
      </c>
      <c r="Y24" s="43">
        <v>1</v>
      </c>
    </row>
    <row r="25" spans="1:26" ht="16.5" x14ac:dyDescent="0.3">
      <c r="A25" s="32">
        <v>22</v>
      </c>
      <c r="B25" s="32" t="s">
        <v>112</v>
      </c>
      <c r="C25" s="23" t="s">
        <v>8</v>
      </c>
      <c r="D25" s="23" t="s">
        <v>12</v>
      </c>
      <c r="E25" s="23" t="str">
        <f>VLOOKUP(D25,Parámetros!$B$3:$C$17,2,0)</f>
        <v>Estratégico</v>
      </c>
      <c r="F25" s="41" t="s">
        <v>15</v>
      </c>
      <c r="G25" s="23" t="s">
        <v>289</v>
      </c>
      <c r="H25" s="32" t="s">
        <v>290</v>
      </c>
      <c r="I25" s="23" t="s">
        <v>291</v>
      </c>
      <c r="J25" s="49">
        <v>0.15</v>
      </c>
      <c r="K25" s="23" t="s">
        <v>292</v>
      </c>
      <c r="L25" s="57">
        <v>1</v>
      </c>
      <c r="M25" s="41" t="s">
        <v>293</v>
      </c>
      <c r="N25" s="32" t="s">
        <v>108</v>
      </c>
      <c r="O25" s="32">
        <v>1</v>
      </c>
      <c r="P25" s="38">
        <v>0</v>
      </c>
      <c r="Q25" s="38">
        <v>0</v>
      </c>
      <c r="R25" s="38">
        <v>0</v>
      </c>
      <c r="S25" s="38">
        <v>0</v>
      </c>
      <c r="T25" s="38">
        <v>0</v>
      </c>
      <c r="U25" s="38">
        <v>0</v>
      </c>
      <c r="V25" s="38">
        <v>0</v>
      </c>
      <c r="W25" s="38">
        <v>0</v>
      </c>
      <c r="X25" s="38">
        <v>0</v>
      </c>
      <c r="Y25" s="38">
        <v>0</v>
      </c>
    </row>
    <row r="26" spans="1:26" ht="16.5" x14ac:dyDescent="0.3">
      <c r="A26" s="32">
        <v>23</v>
      </c>
      <c r="B26" s="32" t="s">
        <v>112</v>
      </c>
      <c r="C26" s="23" t="s">
        <v>8</v>
      </c>
      <c r="D26" s="23" t="s">
        <v>12</v>
      </c>
      <c r="E26" s="23" t="str">
        <f>VLOOKUP(D26,Parámetros!$B$3:$C$17,2,0)</f>
        <v>Estratégico</v>
      </c>
      <c r="F26" s="41" t="s">
        <v>15</v>
      </c>
      <c r="G26" s="23" t="s">
        <v>294</v>
      </c>
      <c r="H26" s="32" t="s">
        <v>295</v>
      </c>
      <c r="I26" s="23" t="s">
        <v>296</v>
      </c>
      <c r="J26" s="49">
        <v>0.06</v>
      </c>
      <c r="K26" s="23" t="s">
        <v>297</v>
      </c>
      <c r="L26" s="57">
        <v>30</v>
      </c>
      <c r="M26" s="41" t="s">
        <v>298</v>
      </c>
      <c r="N26" s="32" t="s">
        <v>108</v>
      </c>
      <c r="O26" s="36">
        <v>0</v>
      </c>
      <c r="P26" s="32">
        <v>10</v>
      </c>
      <c r="Q26" s="38">
        <v>0</v>
      </c>
      <c r="R26" s="32">
        <v>10</v>
      </c>
      <c r="S26" s="38">
        <v>0</v>
      </c>
      <c r="T26" s="32">
        <v>10</v>
      </c>
      <c r="U26" s="38">
        <v>0</v>
      </c>
      <c r="V26" s="38">
        <v>0</v>
      </c>
      <c r="W26" s="38">
        <v>0</v>
      </c>
      <c r="X26" s="38">
        <v>0</v>
      </c>
      <c r="Y26" s="38">
        <v>0</v>
      </c>
    </row>
    <row r="27" spans="1:26" ht="16.5" x14ac:dyDescent="0.3">
      <c r="A27" s="32">
        <v>24</v>
      </c>
      <c r="B27" s="32" t="s">
        <v>112</v>
      </c>
      <c r="C27" s="23" t="s">
        <v>8</v>
      </c>
      <c r="D27" s="23" t="s">
        <v>12</v>
      </c>
      <c r="E27" s="23" t="str">
        <f>VLOOKUP(D27,Parámetros!$B$3:$C$17,2,0)</f>
        <v>Estratégico</v>
      </c>
      <c r="F27" s="41" t="s">
        <v>15</v>
      </c>
      <c r="G27" s="23" t="s">
        <v>299</v>
      </c>
      <c r="H27" s="32" t="s">
        <v>300</v>
      </c>
      <c r="I27" s="23" t="s">
        <v>301</v>
      </c>
      <c r="J27" s="49">
        <v>7.0000000000000007E-2</v>
      </c>
      <c r="K27" s="23" t="s">
        <v>302</v>
      </c>
      <c r="L27" s="57">
        <v>3</v>
      </c>
      <c r="M27" s="41" t="s">
        <v>303</v>
      </c>
      <c r="N27" s="32" t="s">
        <v>108</v>
      </c>
      <c r="O27" s="36">
        <v>0</v>
      </c>
      <c r="P27" s="32">
        <v>1</v>
      </c>
      <c r="Q27" s="38">
        <v>0</v>
      </c>
      <c r="R27" s="32">
        <v>1</v>
      </c>
      <c r="S27" s="38">
        <v>0</v>
      </c>
      <c r="T27" s="32">
        <v>1</v>
      </c>
      <c r="U27" s="38">
        <v>0</v>
      </c>
      <c r="V27" s="38">
        <v>0</v>
      </c>
      <c r="W27" s="38">
        <v>0</v>
      </c>
      <c r="X27" s="38">
        <v>0</v>
      </c>
      <c r="Y27" s="38">
        <v>0</v>
      </c>
    </row>
    <row r="28" spans="1:26" ht="17.25" thickBot="1" x14ac:dyDescent="0.35">
      <c r="A28" s="32">
        <v>25</v>
      </c>
      <c r="B28" s="42" t="s">
        <v>112</v>
      </c>
      <c r="C28" s="24" t="s">
        <v>8</v>
      </c>
      <c r="D28" s="24" t="s">
        <v>12</v>
      </c>
      <c r="E28" s="24" t="str">
        <f>VLOOKUP(D28,Parámetros!$B$3:$C$17,2,0)</f>
        <v>Estratégico</v>
      </c>
      <c r="F28" s="59" t="s">
        <v>15</v>
      </c>
      <c r="G28" s="24" t="s">
        <v>304</v>
      </c>
      <c r="H28" s="42" t="s">
        <v>305</v>
      </c>
      <c r="I28" s="24" t="s">
        <v>306</v>
      </c>
      <c r="J28" s="50">
        <v>7.0000000000000007E-2</v>
      </c>
      <c r="K28" s="24" t="s">
        <v>307</v>
      </c>
      <c r="L28" s="60">
        <v>3</v>
      </c>
      <c r="M28" s="59" t="s">
        <v>308</v>
      </c>
      <c r="N28" s="42" t="s">
        <v>108</v>
      </c>
      <c r="O28" s="36">
        <v>0</v>
      </c>
      <c r="P28" s="42">
        <v>1</v>
      </c>
      <c r="Q28" s="38">
        <v>0</v>
      </c>
      <c r="R28" s="42">
        <v>1</v>
      </c>
      <c r="S28" s="38">
        <v>0</v>
      </c>
      <c r="T28" s="42">
        <v>1</v>
      </c>
      <c r="U28" s="38">
        <v>0</v>
      </c>
      <c r="V28" s="38">
        <v>0</v>
      </c>
      <c r="W28" s="38">
        <v>0</v>
      </c>
      <c r="X28" s="38">
        <v>0</v>
      </c>
      <c r="Y28" s="38">
        <v>0</v>
      </c>
    </row>
    <row r="29" spans="1:26" ht="17.25" thickTop="1" x14ac:dyDescent="0.3">
      <c r="A29" s="32">
        <v>26</v>
      </c>
      <c r="B29" s="43" t="s">
        <v>112</v>
      </c>
      <c r="C29" s="28" t="s">
        <v>8</v>
      </c>
      <c r="D29" s="28" t="s">
        <v>12</v>
      </c>
      <c r="E29" s="28" t="str">
        <f>VLOOKUP(D29,Parámetros!$B$3:$C$17,2,0)</f>
        <v>Estratégico</v>
      </c>
      <c r="F29" s="55" t="s">
        <v>20</v>
      </c>
      <c r="G29" s="28" t="s">
        <v>309</v>
      </c>
      <c r="H29" s="43" t="s">
        <v>310</v>
      </c>
      <c r="I29" s="28" t="s">
        <v>311</v>
      </c>
      <c r="J29" s="80">
        <v>0.2</v>
      </c>
      <c r="K29" s="28" t="s">
        <v>312</v>
      </c>
      <c r="L29" s="54">
        <v>2</v>
      </c>
      <c r="M29" s="55" t="s">
        <v>313</v>
      </c>
      <c r="N29" s="43" t="s">
        <v>108</v>
      </c>
      <c r="O29" s="36">
        <v>0</v>
      </c>
      <c r="P29" s="38">
        <v>0</v>
      </c>
      <c r="Q29" s="43">
        <v>1</v>
      </c>
      <c r="R29" s="38">
        <v>0</v>
      </c>
      <c r="S29" s="38">
        <v>0</v>
      </c>
      <c r="T29" s="38">
        <v>0</v>
      </c>
      <c r="U29" s="38">
        <v>0</v>
      </c>
      <c r="V29" s="38">
        <v>0</v>
      </c>
      <c r="W29" s="43">
        <v>1</v>
      </c>
      <c r="X29" s="38">
        <v>0</v>
      </c>
      <c r="Y29" s="38">
        <v>0</v>
      </c>
    </row>
    <row r="30" spans="1:26" ht="18" customHeight="1" x14ac:dyDescent="0.3">
      <c r="A30" s="32">
        <v>27</v>
      </c>
      <c r="B30" s="32" t="s">
        <v>112</v>
      </c>
      <c r="C30" s="23" t="s">
        <v>8</v>
      </c>
      <c r="D30" s="23" t="s">
        <v>12</v>
      </c>
      <c r="E30" s="23" t="str">
        <f>VLOOKUP(D30,Parámetros!$B$3:$C$17,2,0)</f>
        <v>Estratégico</v>
      </c>
      <c r="F30" s="41" t="s">
        <v>20</v>
      </c>
      <c r="G30" s="23" t="s">
        <v>314</v>
      </c>
      <c r="H30" s="32" t="s">
        <v>315</v>
      </c>
      <c r="I30" s="23" t="s">
        <v>316</v>
      </c>
      <c r="J30" s="49">
        <v>0.1</v>
      </c>
      <c r="K30" s="23" t="s">
        <v>317</v>
      </c>
      <c r="L30" s="57">
        <v>2</v>
      </c>
      <c r="M30" s="41" t="s">
        <v>298</v>
      </c>
      <c r="N30" s="32" t="s">
        <v>108</v>
      </c>
      <c r="O30" s="36">
        <v>0</v>
      </c>
      <c r="P30" s="32">
        <v>1</v>
      </c>
      <c r="Q30" s="38">
        <v>0</v>
      </c>
      <c r="R30" s="38">
        <v>0</v>
      </c>
      <c r="S30" s="38">
        <v>0</v>
      </c>
      <c r="T30" s="38">
        <v>0</v>
      </c>
      <c r="U30" s="38">
        <v>0</v>
      </c>
      <c r="V30" s="32">
        <v>1</v>
      </c>
      <c r="W30" s="38">
        <v>0</v>
      </c>
      <c r="X30" s="38">
        <v>0</v>
      </c>
      <c r="Y30" s="38">
        <v>0</v>
      </c>
    </row>
    <row r="31" spans="1:26" ht="18" customHeight="1" thickBot="1" x14ac:dyDescent="0.35">
      <c r="A31" s="32">
        <v>28</v>
      </c>
      <c r="B31" s="42" t="s">
        <v>112</v>
      </c>
      <c r="C31" s="24" t="s">
        <v>8</v>
      </c>
      <c r="D31" s="24" t="s">
        <v>12</v>
      </c>
      <c r="E31" s="24" t="str">
        <f>VLOOKUP(D31,Parámetros!$B$3:$C$17,2,0)</f>
        <v>Estratégico</v>
      </c>
      <c r="F31" s="59" t="s">
        <v>20</v>
      </c>
      <c r="G31" s="24" t="s">
        <v>318</v>
      </c>
      <c r="H31" s="42" t="s">
        <v>319</v>
      </c>
      <c r="I31" s="24" t="s">
        <v>320</v>
      </c>
      <c r="J31" s="50">
        <v>0.1</v>
      </c>
      <c r="K31" s="24" t="s">
        <v>321</v>
      </c>
      <c r="L31" s="60">
        <v>4</v>
      </c>
      <c r="M31" s="59" t="s">
        <v>322</v>
      </c>
      <c r="N31" s="42" t="s">
        <v>108</v>
      </c>
      <c r="O31" s="36">
        <v>0</v>
      </c>
      <c r="P31" s="42">
        <v>1</v>
      </c>
      <c r="Q31" s="42">
        <v>1</v>
      </c>
      <c r="R31" s="38">
        <v>0</v>
      </c>
      <c r="S31" s="38">
        <v>0</v>
      </c>
      <c r="T31" s="38">
        <v>0</v>
      </c>
      <c r="U31" s="38">
        <v>0</v>
      </c>
      <c r="V31" s="42">
        <v>1</v>
      </c>
      <c r="W31" s="42">
        <v>1</v>
      </c>
      <c r="X31" s="38">
        <v>0</v>
      </c>
      <c r="Y31" s="38">
        <v>0</v>
      </c>
    </row>
    <row r="32" spans="1:26" ht="18" customHeight="1" thickTop="1" x14ac:dyDescent="0.3">
      <c r="A32" s="32">
        <v>29</v>
      </c>
      <c r="B32" s="43" t="s">
        <v>114</v>
      </c>
      <c r="C32" s="28" t="s">
        <v>8</v>
      </c>
      <c r="D32" s="28" t="s">
        <v>12</v>
      </c>
      <c r="E32" s="28" t="str">
        <f>VLOOKUP(D32,Parámetros!$B$3:$C$17,2,0)</f>
        <v>Estratégico</v>
      </c>
      <c r="F32" s="55" t="s">
        <v>31</v>
      </c>
      <c r="G32" s="28" t="s">
        <v>323</v>
      </c>
      <c r="H32" s="43" t="s">
        <v>324</v>
      </c>
      <c r="I32" s="28" t="s">
        <v>325</v>
      </c>
      <c r="J32" s="80">
        <v>0.05</v>
      </c>
      <c r="K32" s="28" t="s">
        <v>326</v>
      </c>
      <c r="L32" s="54">
        <v>1</v>
      </c>
      <c r="M32" s="55" t="s">
        <v>293</v>
      </c>
      <c r="N32" s="43" t="s">
        <v>108</v>
      </c>
      <c r="O32" s="36">
        <v>0</v>
      </c>
      <c r="P32" s="43">
        <v>1</v>
      </c>
      <c r="Q32" s="38">
        <v>0</v>
      </c>
      <c r="R32" s="38">
        <v>0</v>
      </c>
      <c r="S32" s="38">
        <v>0</v>
      </c>
      <c r="T32" s="38">
        <v>0</v>
      </c>
      <c r="U32" s="38">
        <v>0</v>
      </c>
      <c r="V32" s="38">
        <v>0</v>
      </c>
      <c r="W32" s="38">
        <v>0</v>
      </c>
      <c r="X32" s="38">
        <v>0</v>
      </c>
      <c r="Y32" s="38">
        <v>0</v>
      </c>
    </row>
    <row r="33" spans="1:25" ht="18" customHeight="1" x14ac:dyDescent="0.3">
      <c r="A33" s="32">
        <v>30</v>
      </c>
      <c r="B33" s="32" t="s">
        <v>114</v>
      </c>
      <c r="C33" s="23" t="s">
        <v>8</v>
      </c>
      <c r="D33" s="23" t="s">
        <v>12</v>
      </c>
      <c r="E33" s="23" t="str">
        <f>VLOOKUP(D33,Parámetros!$B$3:$C$17,2,0)</f>
        <v>Estratégico</v>
      </c>
      <c r="F33" s="41" t="s">
        <v>31</v>
      </c>
      <c r="G33" s="23" t="s">
        <v>327</v>
      </c>
      <c r="H33" s="32" t="s">
        <v>328</v>
      </c>
      <c r="I33" s="23" t="s">
        <v>329</v>
      </c>
      <c r="J33" s="49">
        <v>0.05</v>
      </c>
      <c r="K33" s="23" t="s">
        <v>330</v>
      </c>
      <c r="L33" s="57">
        <v>1</v>
      </c>
      <c r="M33" s="41" t="s">
        <v>331</v>
      </c>
      <c r="N33" s="32" t="s">
        <v>108</v>
      </c>
      <c r="O33" s="36">
        <v>0</v>
      </c>
      <c r="P33" s="32">
        <v>1</v>
      </c>
      <c r="Q33" s="38">
        <v>0</v>
      </c>
      <c r="R33" s="38">
        <v>0</v>
      </c>
      <c r="S33" s="38">
        <v>0</v>
      </c>
      <c r="T33" s="38">
        <v>0</v>
      </c>
      <c r="U33" s="38">
        <v>0</v>
      </c>
      <c r="V33" s="38">
        <v>0</v>
      </c>
      <c r="W33" s="38">
        <v>0</v>
      </c>
      <c r="X33" s="38">
        <v>0</v>
      </c>
      <c r="Y33" s="38">
        <v>0</v>
      </c>
    </row>
    <row r="34" spans="1:25" ht="16.5" x14ac:dyDescent="0.3">
      <c r="A34" s="32">
        <v>31</v>
      </c>
      <c r="B34" s="32" t="s">
        <v>114</v>
      </c>
      <c r="C34" s="23" t="s">
        <v>8</v>
      </c>
      <c r="D34" s="23" t="s">
        <v>12</v>
      </c>
      <c r="E34" s="23" t="str">
        <f>VLOOKUP(D34,Parámetros!$B$3:$C$17,2,0)</f>
        <v>Estratégico</v>
      </c>
      <c r="F34" s="41" t="s">
        <v>31</v>
      </c>
      <c r="G34" s="23" t="s">
        <v>332</v>
      </c>
      <c r="H34" s="32" t="s">
        <v>333</v>
      </c>
      <c r="I34" s="23" t="s">
        <v>334</v>
      </c>
      <c r="J34" s="49">
        <v>0.1</v>
      </c>
      <c r="K34" s="23" t="s">
        <v>335</v>
      </c>
      <c r="L34" s="57">
        <f>+SUM(N34:Y34)</f>
        <v>1</v>
      </c>
      <c r="M34" s="41" t="s">
        <v>336</v>
      </c>
      <c r="N34" s="32" t="s">
        <v>108</v>
      </c>
      <c r="O34" s="36">
        <v>0</v>
      </c>
      <c r="P34" s="32">
        <v>1</v>
      </c>
      <c r="Q34" s="38">
        <v>0</v>
      </c>
      <c r="R34" s="38">
        <v>0</v>
      </c>
      <c r="S34" s="38">
        <v>0</v>
      </c>
      <c r="T34" s="38">
        <v>0</v>
      </c>
      <c r="U34" s="38">
        <v>0</v>
      </c>
      <c r="V34" s="38">
        <v>0</v>
      </c>
      <c r="W34" s="38">
        <v>0</v>
      </c>
      <c r="X34" s="38">
        <v>0</v>
      </c>
      <c r="Y34" s="38">
        <v>0</v>
      </c>
    </row>
    <row r="35" spans="1:25" ht="17.25" thickBot="1" x14ac:dyDescent="0.35">
      <c r="A35" s="32">
        <v>32</v>
      </c>
      <c r="B35" s="42" t="s">
        <v>114</v>
      </c>
      <c r="C35" s="24" t="s">
        <v>8</v>
      </c>
      <c r="D35" s="24" t="s">
        <v>12</v>
      </c>
      <c r="E35" s="24" t="str">
        <f>VLOOKUP(D35,Parámetros!$B$3:$C$17,2,0)</f>
        <v>Estratégico</v>
      </c>
      <c r="F35" s="59" t="s">
        <v>31</v>
      </c>
      <c r="G35" s="24" t="s">
        <v>337</v>
      </c>
      <c r="H35" s="42" t="s">
        <v>338</v>
      </c>
      <c r="I35" s="24" t="s">
        <v>339</v>
      </c>
      <c r="J35" s="50">
        <v>0.1</v>
      </c>
      <c r="K35" s="24" t="s">
        <v>340</v>
      </c>
      <c r="L35" s="60">
        <f t="shared" ref="L35:L46" si="1">SUBTOTAL(9,N35:Y35)</f>
        <v>1</v>
      </c>
      <c r="M35" s="59" t="s">
        <v>341</v>
      </c>
      <c r="N35" s="42" t="s">
        <v>108</v>
      </c>
      <c r="O35" s="36">
        <v>0</v>
      </c>
      <c r="P35" s="42">
        <v>1</v>
      </c>
      <c r="Q35" s="38">
        <v>0</v>
      </c>
      <c r="R35" s="38">
        <v>0</v>
      </c>
      <c r="S35" s="38">
        <v>0</v>
      </c>
      <c r="T35" s="38">
        <v>0</v>
      </c>
      <c r="U35" s="38">
        <v>0</v>
      </c>
      <c r="V35" s="38">
        <v>0</v>
      </c>
      <c r="W35" s="38">
        <v>0</v>
      </c>
      <c r="X35" s="38">
        <v>0</v>
      </c>
      <c r="Y35" s="38">
        <v>0</v>
      </c>
    </row>
    <row r="36" spans="1:25" thickTop="1" thickBot="1" x14ac:dyDescent="0.35">
      <c r="A36" s="32">
        <v>33</v>
      </c>
      <c r="B36" s="48" t="s">
        <v>112</v>
      </c>
      <c r="C36" s="40" t="s">
        <v>46</v>
      </c>
      <c r="D36" s="40" t="s">
        <v>12</v>
      </c>
      <c r="E36" s="40" t="str">
        <f>VLOOKUP(D36,Parámetros!$B$3:$C$17,2,0)</f>
        <v>Estratégico</v>
      </c>
      <c r="F36" s="52" t="s">
        <v>125</v>
      </c>
      <c r="G36" s="40" t="s">
        <v>342</v>
      </c>
      <c r="H36" s="48" t="s">
        <v>343</v>
      </c>
      <c r="I36" s="40" t="s">
        <v>344</v>
      </c>
      <c r="J36" s="74">
        <v>0.1</v>
      </c>
      <c r="K36" s="40" t="s">
        <v>345</v>
      </c>
      <c r="L36" s="51">
        <f t="shared" si="1"/>
        <v>1</v>
      </c>
      <c r="M36" s="52" t="s">
        <v>346</v>
      </c>
      <c r="N36" s="48" t="s">
        <v>108</v>
      </c>
      <c r="O36" s="36">
        <v>0</v>
      </c>
      <c r="P36" s="38">
        <v>0</v>
      </c>
      <c r="Q36" s="38">
        <v>0</v>
      </c>
      <c r="R36" s="38">
        <v>0</v>
      </c>
      <c r="S36" s="38">
        <v>0</v>
      </c>
      <c r="T36" s="38">
        <v>0</v>
      </c>
      <c r="U36" s="38">
        <v>0</v>
      </c>
      <c r="V36" s="48">
        <v>1</v>
      </c>
      <c r="W36" s="38">
        <v>0</v>
      </c>
      <c r="X36" s="38">
        <v>0</v>
      </c>
      <c r="Y36" s="38">
        <v>0</v>
      </c>
    </row>
    <row r="37" spans="1:25" ht="17.25" thickTop="1" x14ac:dyDescent="0.3">
      <c r="A37" s="32">
        <v>34</v>
      </c>
      <c r="B37" s="43" t="s">
        <v>112</v>
      </c>
      <c r="C37" s="28" t="s">
        <v>46</v>
      </c>
      <c r="D37" s="28" t="s">
        <v>12</v>
      </c>
      <c r="E37" s="28" t="str">
        <f>VLOOKUP(D37,Parámetros!$B$3:$C$17,2,0)</f>
        <v>Estratégico</v>
      </c>
      <c r="F37" s="55" t="s">
        <v>76</v>
      </c>
      <c r="G37" s="28" t="s">
        <v>347</v>
      </c>
      <c r="H37" s="43" t="s">
        <v>348</v>
      </c>
      <c r="I37" s="28" t="s">
        <v>349</v>
      </c>
      <c r="J37" s="80">
        <v>0.1</v>
      </c>
      <c r="K37" s="28" t="s">
        <v>350</v>
      </c>
      <c r="L37" s="54">
        <f t="shared" si="1"/>
        <v>6</v>
      </c>
      <c r="M37" s="55" t="s">
        <v>351</v>
      </c>
      <c r="N37" s="43" t="s">
        <v>108</v>
      </c>
      <c r="O37" s="36">
        <v>0</v>
      </c>
      <c r="P37" s="38">
        <v>0</v>
      </c>
      <c r="Q37" s="38">
        <v>0</v>
      </c>
      <c r="R37" s="43">
        <v>1</v>
      </c>
      <c r="S37" s="43">
        <v>1</v>
      </c>
      <c r="T37" s="43">
        <v>1</v>
      </c>
      <c r="U37" s="43">
        <v>1</v>
      </c>
      <c r="V37" s="43">
        <v>1</v>
      </c>
      <c r="W37" s="43">
        <v>1</v>
      </c>
      <c r="X37" s="38">
        <v>0</v>
      </c>
      <c r="Y37" s="38">
        <v>0</v>
      </c>
    </row>
    <row r="38" spans="1:25" ht="16.5" x14ac:dyDescent="0.3">
      <c r="A38" s="32">
        <v>35</v>
      </c>
      <c r="B38" s="32" t="s">
        <v>112</v>
      </c>
      <c r="C38" s="23" t="s">
        <v>46</v>
      </c>
      <c r="D38" s="23" t="s">
        <v>12</v>
      </c>
      <c r="E38" s="23" t="str">
        <f>VLOOKUP(D38,Parámetros!$B$3:$C$17,2,0)</f>
        <v>Estratégico</v>
      </c>
      <c r="F38" s="41" t="s">
        <v>76</v>
      </c>
      <c r="G38" s="23" t="s">
        <v>352</v>
      </c>
      <c r="H38" s="32" t="s">
        <v>353</v>
      </c>
      <c r="I38" s="23" t="s">
        <v>354</v>
      </c>
      <c r="J38" s="49">
        <v>0.1</v>
      </c>
      <c r="K38" s="23" t="s">
        <v>355</v>
      </c>
      <c r="L38" s="57">
        <f t="shared" si="1"/>
        <v>1</v>
      </c>
      <c r="M38" s="41" t="s">
        <v>288</v>
      </c>
      <c r="N38" s="32" t="s">
        <v>108</v>
      </c>
      <c r="O38" s="36">
        <v>0</v>
      </c>
      <c r="P38" s="38">
        <v>0</v>
      </c>
      <c r="Q38" s="38">
        <v>0</v>
      </c>
      <c r="R38" s="38">
        <v>0</v>
      </c>
      <c r="S38" s="38">
        <v>0</v>
      </c>
      <c r="T38" s="38">
        <v>0</v>
      </c>
      <c r="U38" s="38">
        <v>0</v>
      </c>
      <c r="V38" s="38">
        <v>0</v>
      </c>
      <c r="W38" s="38">
        <v>0</v>
      </c>
      <c r="X38" s="32">
        <v>1</v>
      </c>
      <c r="Y38" s="38">
        <v>0</v>
      </c>
    </row>
    <row r="39" spans="1:25" ht="16.5" x14ac:dyDescent="0.3">
      <c r="A39" s="32">
        <v>36</v>
      </c>
      <c r="B39" s="32" t="s">
        <v>112</v>
      </c>
      <c r="C39" s="23" t="s">
        <v>46</v>
      </c>
      <c r="D39" s="23" t="s">
        <v>12</v>
      </c>
      <c r="E39" s="23" t="str">
        <f>VLOOKUP(D39,Parámetros!$B$3:$C$17,2,0)</f>
        <v>Estratégico</v>
      </c>
      <c r="F39" s="41" t="s">
        <v>76</v>
      </c>
      <c r="G39" s="23" t="s">
        <v>356</v>
      </c>
      <c r="H39" s="32" t="s">
        <v>357</v>
      </c>
      <c r="I39" s="23" t="s">
        <v>358</v>
      </c>
      <c r="J39" s="49">
        <v>0.1</v>
      </c>
      <c r="K39" s="23" t="s">
        <v>359</v>
      </c>
      <c r="L39" s="57">
        <f t="shared" si="1"/>
        <v>1</v>
      </c>
      <c r="M39" s="41" t="s">
        <v>360</v>
      </c>
      <c r="N39" s="32" t="s">
        <v>108</v>
      </c>
      <c r="O39" s="36">
        <v>0</v>
      </c>
      <c r="P39" s="38">
        <v>0</v>
      </c>
      <c r="Q39" s="38">
        <v>0</v>
      </c>
      <c r="R39" s="38">
        <v>0</v>
      </c>
      <c r="S39" s="38">
        <v>0</v>
      </c>
      <c r="T39" s="38">
        <v>0</v>
      </c>
      <c r="U39" s="32">
        <v>1</v>
      </c>
      <c r="V39" s="38">
        <v>0</v>
      </c>
      <c r="W39" s="38">
        <v>0</v>
      </c>
      <c r="X39" s="38">
        <v>0</v>
      </c>
      <c r="Y39" s="38">
        <v>0</v>
      </c>
    </row>
    <row r="40" spans="1:25" ht="16.5" x14ac:dyDescent="0.3">
      <c r="A40" s="32">
        <v>37</v>
      </c>
      <c r="B40" s="32" t="s">
        <v>112</v>
      </c>
      <c r="C40" s="23" t="s">
        <v>46</v>
      </c>
      <c r="D40" s="23" t="s">
        <v>12</v>
      </c>
      <c r="E40" s="23" t="str">
        <f>VLOOKUP(D40,Parámetros!$B$3:$C$17,2,0)</f>
        <v>Estratégico</v>
      </c>
      <c r="F40" s="41" t="s">
        <v>76</v>
      </c>
      <c r="G40" s="23" t="s">
        <v>361</v>
      </c>
      <c r="H40" s="32" t="s">
        <v>362</v>
      </c>
      <c r="I40" s="23" t="s">
        <v>363</v>
      </c>
      <c r="J40" s="49">
        <v>0.1</v>
      </c>
      <c r="K40" s="23" t="s">
        <v>364</v>
      </c>
      <c r="L40" s="57">
        <f t="shared" si="1"/>
        <v>3</v>
      </c>
      <c r="M40" s="41" t="s">
        <v>288</v>
      </c>
      <c r="N40" s="32" t="s">
        <v>108</v>
      </c>
      <c r="O40" s="36">
        <v>0</v>
      </c>
      <c r="P40" s="38">
        <v>0</v>
      </c>
      <c r="Q40" s="38">
        <v>0</v>
      </c>
      <c r="R40" s="38">
        <v>0</v>
      </c>
      <c r="S40" s="38">
        <v>0</v>
      </c>
      <c r="T40" s="38">
        <v>0</v>
      </c>
      <c r="U40" s="38">
        <v>0</v>
      </c>
      <c r="V40" s="32">
        <v>1</v>
      </c>
      <c r="W40" s="32">
        <v>1</v>
      </c>
      <c r="X40" s="32">
        <v>1</v>
      </c>
      <c r="Y40" s="38">
        <v>0</v>
      </c>
    </row>
    <row r="41" spans="1:25" ht="17.25" thickBot="1" x14ac:dyDescent="0.35">
      <c r="A41" s="32">
        <v>38</v>
      </c>
      <c r="B41" s="42" t="s">
        <v>112</v>
      </c>
      <c r="C41" s="24" t="s">
        <v>46</v>
      </c>
      <c r="D41" s="24" t="s">
        <v>12</v>
      </c>
      <c r="E41" s="24" t="str">
        <f>VLOOKUP(D41,Parámetros!$B$3:$C$17,2,0)</f>
        <v>Estratégico</v>
      </c>
      <c r="F41" s="59" t="s">
        <v>76</v>
      </c>
      <c r="G41" s="24" t="s">
        <v>361</v>
      </c>
      <c r="H41" s="42" t="s">
        <v>365</v>
      </c>
      <c r="I41" s="24" t="s">
        <v>363</v>
      </c>
      <c r="J41" s="53">
        <v>0.15</v>
      </c>
      <c r="K41" s="24" t="s">
        <v>366</v>
      </c>
      <c r="L41" s="60">
        <f t="shared" si="1"/>
        <v>2</v>
      </c>
      <c r="M41" s="59" t="s">
        <v>367</v>
      </c>
      <c r="N41" s="42" t="s">
        <v>108</v>
      </c>
      <c r="O41" s="36">
        <v>0</v>
      </c>
      <c r="P41" s="38">
        <v>0</v>
      </c>
      <c r="Q41" s="38">
        <v>0</v>
      </c>
      <c r="R41" s="38">
        <v>0</v>
      </c>
      <c r="S41" s="38">
        <v>0</v>
      </c>
      <c r="T41" s="38">
        <v>0</v>
      </c>
      <c r="U41" s="38">
        <v>0</v>
      </c>
      <c r="V41" s="42">
        <v>1</v>
      </c>
      <c r="W41" s="42">
        <v>1</v>
      </c>
      <c r="X41" s="38">
        <v>0</v>
      </c>
      <c r="Y41" s="38">
        <v>0</v>
      </c>
    </row>
    <row r="42" spans="1:25" thickTop="1" thickBot="1" x14ac:dyDescent="0.35">
      <c r="A42" s="32">
        <v>39</v>
      </c>
      <c r="B42" s="48" t="s">
        <v>112</v>
      </c>
      <c r="C42" s="40" t="s">
        <v>50</v>
      </c>
      <c r="D42" s="40" t="s">
        <v>12</v>
      </c>
      <c r="E42" s="40" t="str">
        <f>VLOOKUP(D42,Parámetros!$B$3:$C$17,2,0)</f>
        <v>Estratégico</v>
      </c>
      <c r="F42" s="52" t="s">
        <v>78</v>
      </c>
      <c r="G42" s="40" t="s">
        <v>1380</v>
      </c>
      <c r="H42" s="48" t="s">
        <v>368</v>
      </c>
      <c r="I42" s="40" t="s">
        <v>369</v>
      </c>
      <c r="J42" s="74">
        <v>0.1</v>
      </c>
      <c r="K42" s="40" t="s">
        <v>370</v>
      </c>
      <c r="L42" s="51">
        <f t="shared" si="1"/>
        <v>3</v>
      </c>
      <c r="M42" s="52" t="s">
        <v>298</v>
      </c>
      <c r="N42" s="48" t="s">
        <v>108</v>
      </c>
      <c r="O42" s="36">
        <v>0</v>
      </c>
      <c r="P42" s="38">
        <v>0</v>
      </c>
      <c r="Q42" s="38">
        <v>0</v>
      </c>
      <c r="R42" s="38">
        <v>0</v>
      </c>
      <c r="S42" s="48">
        <v>1</v>
      </c>
      <c r="T42" s="48">
        <v>1</v>
      </c>
      <c r="U42" s="48">
        <v>1</v>
      </c>
      <c r="V42" s="38">
        <v>0</v>
      </c>
      <c r="W42" s="38">
        <v>0</v>
      </c>
      <c r="X42" s="38">
        <v>0</v>
      </c>
      <c r="Y42" s="38">
        <v>0</v>
      </c>
    </row>
    <row r="43" spans="1:25" thickTop="1" thickBot="1" x14ac:dyDescent="0.35">
      <c r="A43" s="32">
        <v>40</v>
      </c>
      <c r="B43" s="48" t="s">
        <v>112</v>
      </c>
      <c r="C43" s="40" t="s">
        <v>50</v>
      </c>
      <c r="D43" s="40" t="s">
        <v>12</v>
      </c>
      <c r="E43" s="40" t="str">
        <f>VLOOKUP(D43,Parámetros!$B$3:$C$17,2,0)</f>
        <v>Estratégico</v>
      </c>
      <c r="F43" s="52" t="s">
        <v>82</v>
      </c>
      <c r="G43" s="40" t="s">
        <v>371</v>
      </c>
      <c r="H43" s="48" t="s">
        <v>372</v>
      </c>
      <c r="I43" s="40" t="s">
        <v>373</v>
      </c>
      <c r="J43" s="82">
        <v>0.1</v>
      </c>
      <c r="K43" s="40" t="s">
        <v>374</v>
      </c>
      <c r="L43" s="51">
        <f>SUBTOTAL(9,N43:Y43)</f>
        <v>1</v>
      </c>
      <c r="M43" s="52" t="s">
        <v>375</v>
      </c>
      <c r="N43" s="48" t="s">
        <v>108</v>
      </c>
      <c r="O43" s="36">
        <v>0</v>
      </c>
      <c r="P43" s="38">
        <v>0</v>
      </c>
      <c r="Q43" s="38">
        <v>0</v>
      </c>
      <c r="R43" s="38">
        <v>0</v>
      </c>
      <c r="S43" s="38">
        <v>0</v>
      </c>
      <c r="T43" s="38">
        <v>0</v>
      </c>
      <c r="U43" s="38">
        <v>0</v>
      </c>
      <c r="V43" s="48">
        <v>1</v>
      </c>
      <c r="W43" s="38">
        <v>0</v>
      </c>
      <c r="X43" s="38">
        <v>0</v>
      </c>
      <c r="Y43" s="38">
        <v>0</v>
      </c>
    </row>
    <row r="44" spans="1:25" ht="17.25" thickTop="1" x14ac:dyDescent="0.3">
      <c r="A44" s="32">
        <v>41</v>
      </c>
      <c r="B44" s="43" t="s">
        <v>114</v>
      </c>
      <c r="C44" s="28" t="s">
        <v>115</v>
      </c>
      <c r="D44" s="28" t="s">
        <v>12</v>
      </c>
      <c r="E44" s="28" t="str">
        <f>VLOOKUP(D44,Parámetros!$B$3:$C$17,2,0)</f>
        <v>Estratégico</v>
      </c>
      <c r="F44" s="55" t="s">
        <v>129</v>
      </c>
      <c r="G44" s="28" t="s">
        <v>376</v>
      </c>
      <c r="H44" s="43" t="s">
        <v>377</v>
      </c>
      <c r="I44" s="28" t="s">
        <v>378</v>
      </c>
      <c r="J44" s="53">
        <v>0.3</v>
      </c>
      <c r="K44" s="28" t="s">
        <v>379</v>
      </c>
      <c r="L44" s="54">
        <f t="shared" si="1"/>
        <v>1</v>
      </c>
      <c r="M44" s="55" t="s">
        <v>293</v>
      </c>
      <c r="N44" s="43" t="s">
        <v>108</v>
      </c>
      <c r="O44" s="36">
        <v>0</v>
      </c>
      <c r="P44" s="38">
        <v>0</v>
      </c>
      <c r="Q44" s="43">
        <v>1</v>
      </c>
      <c r="R44" s="38">
        <v>0</v>
      </c>
      <c r="S44" s="38">
        <v>0</v>
      </c>
      <c r="T44" s="38">
        <v>0</v>
      </c>
      <c r="U44" s="38">
        <v>0</v>
      </c>
      <c r="V44" s="38">
        <v>0</v>
      </c>
      <c r="W44" s="38">
        <v>0</v>
      </c>
      <c r="X44" s="38">
        <v>0</v>
      </c>
      <c r="Y44" s="38">
        <v>0</v>
      </c>
    </row>
    <row r="45" spans="1:25" ht="16.5" x14ac:dyDescent="0.3">
      <c r="A45" s="32">
        <v>42</v>
      </c>
      <c r="B45" s="32" t="s">
        <v>114</v>
      </c>
      <c r="C45" s="23" t="s">
        <v>115</v>
      </c>
      <c r="D45" s="23" t="s">
        <v>12</v>
      </c>
      <c r="E45" s="23" t="str">
        <f>VLOOKUP(D45,Parámetros!$B$3:$C$17,2,0)</f>
        <v>Estratégico</v>
      </c>
      <c r="F45" s="41" t="s">
        <v>129</v>
      </c>
      <c r="G45" s="23" t="s">
        <v>380</v>
      </c>
      <c r="H45" s="32" t="s">
        <v>381</v>
      </c>
      <c r="I45" s="23" t="s">
        <v>382</v>
      </c>
      <c r="J45" s="56">
        <v>0.3</v>
      </c>
      <c r="K45" s="23" t="s">
        <v>383</v>
      </c>
      <c r="L45" s="57">
        <f t="shared" si="1"/>
        <v>1</v>
      </c>
      <c r="M45" s="41" t="s">
        <v>293</v>
      </c>
      <c r="N45" s="32" t="s">
        <v>108</v>
      </c>
      <c r="O45" s="36">
        <v>0</v>
      </c>
      <c r="P45" s="38">
        <v>0</v>
      </c>
      <c r="Q45" s="38">
        <v>0</v>
      </c>
      <c r="R45" s="38">
        <v>0</v>
      </c>
      <c r="S45" s="38">
        <v>0</v>
      </c>
      <c r="T45" s="38">
        <v>0</v>
      </c>
      <c r="U45" s="38">
        <v>0</v>
      </c>
      <c r="V45" s="38">
        <v>0</v>
      </c>
      <c r="W45" s="32">
        <v>1</v>
      </c>
      <c r="X45" s="38">
        <v>0</v>
      </c>
      <c r="Y45" s="38">
        <v>0</v>
      </c>
    </row>
    <row r="46" spans="1:25" ht="17.25" thickBot="1" x14ac:dyDescent="0.35">
      <c r="A46" s="32">
        <v>43</v>
      </c>
      <c r="B46" s="42" t="s">
        <v>114</v>
      </c>
      <c r="C46" s="24" t="s">
        <v>115</v>
      </c>
      <c r="D46" s="24" t="s">
        <v>12</v>
      </c>
      <c r="E46" s="24" t="str">
        <f>VLOOKUP(D46,Parámetros!$B$3:$C$17,2,0)</f>
        <v>Estratégico</v>
      </c>
      <c r="F46" s="59" t="s">
        <v>129</v>
      </c>
      <c r="G46" s="24" t="s">
        <v>384</v>
      </c>
      <c r="H46" s="42" t="s">
        <v>385</v>
      </c>
      <c r="I46" s="24" t="s">
        <v>386</v>
      </c>
      <c r="J46" s="58">
        <v>0.4</v>
      </c>
      <c r="K46" s="59" t="s">
        <v>387</v>
      </c>
      <c r="L46" s="60">
        <f t="shared" si="1"/>
        <v>1</v>
      </c>
      <c r="M46" s="59" t="s">
        <v>387</v>
      </c>
      <c r="N46" s="42">
        <v>1</v>
      </c>
      <c r="O46" s="36">
        <v>0</v>
      </c>
      <c r="P46" s="38">
        <v>0</v>
      </c>
      <c r="Q46" s="38">
        <v>0</v>
      </c>
      <c r="R46" s="38">
        <v>0</v>
      </c>
      <c r="S46" s="38">
        <v>0</v>
      </c>
      <c r="T46" s="38">
        <v>0</v>
      </c>
      <c r="U46" s="38">
        <v>0</v>
      </c>
      <c r="V46" s="38">
        <v>0</v>
      </c>
      <c r="W46" s="38">
        <v>0</v>
      </c>
      <c r="X46" s="38">
        <v>0</v>
      </c>
      <c r="Y46" s="38">
        <v>0</v>
      </c>
    </row>
    <row r="47" spans="1:25" thickTop="1" thickBot="1" x14ac:dyDescent="0.35">
      <c r="A47" s="32">
        <v>44</v>
      </c>
      <c r="B47" s="48" t="s">
        <v>114</v>
      </c>
      <c r="C47" s="40" t="s">
        <v>110</v>
      </c>
      <c r="D47" s="40" t="s">
        <v>12</v>
      </c>
      <c r="E47" s="40" t="str">
        <f>VLOOKUP(D47,Parámetros!$B$3:$C$17,2,0)</f>
        <v>Estratégico</v>
      </c>
      <c r="F47" s="52" t="s">
        <v>128</v>
      </c>
      <c r="G47" s="40" t="s">
        <v>251</v>
      </c>
      <c r="H47" s="48" t="s">
        <v>388</v>
      </c>
      <c r="I47" s="40" t="s">
        <v>253</v>
      </c>
      <c r="J47" s="78">
        <v>0.05</v>
      </c>
      <c r="K47" s="40" t="s">
        <v>254</v>
      </c>
      <c r="L47" s="51">
        <f>+SUM(N47:Y47)</f>
        <v>10</v>
      </c>
      <c r="M47" s="52" t="s">
        <v>255</v>
      </c>
      <c r="N47" s="48" t="s">
        <v>108</v>
      </c>
      <c r="O47" s="48">
        <v>1</v>
      </c>
      <c r="P47" s="48">
        <v>1</v>
      </c>
      <c r="Q47" s="48">
        <v>1</v>
      </c>
      <c r="R47" s="48">
        <v>1</v>
      </c>
      <c r="S47" s="48">
        <v>1</v>
      </c>
      <c r="T47" s="48">
        <v>1</v>
      </c>
      <c r="U47" s="48">
        <v>1</v>
      </c>
      <c r="V47" s="48">
        <v>1</v>
      </c>
      <c r="W47" s="48">
        <v>1</v>
      </c>
      <c r="X47" s="48">
        <v>1</v>
      </c>
      <c r="Y47" s="38">
        <v>0</v>
      </c>
    </row>
    <row r="48" spans="1:25" thickTop="1" thickBot="1" x14ac:dyDescent="0.35">
      <c r="A48" s="32">
        <v>45</v>
      </c>
      <c r="B48" s="48" t="s">
        <v>114</v>
      </c>
      <c r="C48" s="40" t="s">
        <v>111</v>
      </c>
      <c r="D48" s="40" t="s">
        <v>12</v>
      </c>
      <c r="E48" s="40" t="str">
        <f>VLOOKUP(D48,Parámetros!$B$3:$C$17,2,0)</f>
        <v>Estratégico</v>
      </c>
      <c r="F48" s="52" t="s">
        <v>152</v>
      </c>
      <c r="G48" s="40" t="s">
        <v>389</v>
      </c>
      <c r="H48" s="48" t="s">
        <v>390</v>
      </c>
      <c r="I48" s="40" t="s">
        <v>268</v>
      </c>
      <c r="J48" s="74">
        <v>7.0000000000000007E-2</v>
      </c>
      <c r="K48" s="40" t="s">
        <v>269</v>
      </c>
      <c r="L48" s="51">
        <f>+SUM(N48:Y48)</f>
        <v>24</v>
      </c>
      <c r="M48" s="40" t="s">
        <v>270</v>
      </c>
      <c r="N48" s="48">
        <v>2</v>
      </c>
      <c r="O48" s="48">
        <v>2</v>
      </c>
      <c r="P48" s="48">
        <v>2</v>
      </c>
      <c r="Q48" s="48">
        <v>2</v>
      </c>
      <c r="R48" s="48">
        <v>2</v>
      </c>
      <c r="S48" s="48">
        <v>2</v>
      </c>
      <c r="T48" s="48">
        <v>2</v>
      </c>
      <c r="U48" s="48">
        <v>2</v>
      </c>
      <c r="V48" s="48">
        <v>2</v>
      </c>
      <c r="W48" s="48">
        <v>2</v>
      </c>
      <c r="X48" s="48">
        <v>2</v>
      </c>
      <c r="Y48" s="48">
        <v>2</v>
      </c>
    </row>
    <row r="49" spans="1:26" s="22" customFormat="1" ht="17.25" thickTop="1" x14ac:dyDescent="0.3">
      <c r="A49" s="32">
        <v>46</v>
      </c>
      <c r="B49" s="32" t="s">
        <v>109</v>
      </c>
      <c r="C49" s="23" t="s">
        <v>8</v>
      </c>
      <c r="D49" s="23" t="s">
        <v>18</v>
      </c>
      <c r="E49" s="23" t="str">
        <f>VLOOKUP(D49,Parámetros!$B$3:$C$17,2,0)</f>
        <v>Estratégico</v>
      </c>
      <c r="F49" s="41" t="s">
        <v>26</v>
      </c>
      <c r="G49" s="23" t="s">
        <v>391</v>
      </c>
      <c r="H49" s="32" t="s">
        <v>392</v>
      </c>
      <c r="I49" s="41" t="s">
        <v>393</v>
      </c>
      <c r="J49" s="56">
        <v>0.15</v>
      </c>
      <c r="K49" s="23" t="s">
        <v>394</v>
      </c>
      <c r="L49" s="67">
        <v>750</v>
      </c>
      <c r="M49" s="41" t="s">
        <v>395</v>
      </c>
      <c r="N49" s="68">
        <v>2414</v>
      </c>
      <c r="O49" s="36">
        <v>0</v>
      </c>
      <c r="P49" s="38">
        <v>0</v>
      </c>
      <c r="Q49" s="38">
        <v>0</v>
      </c>
      <c r="R49" s="38">
        <v>750</v>
      </c>
      <c r="S49" s="38">
        <v>0</v>
      </c>
      <c r="T49" s="38">
        <v>0</v>
      </c>
      <c r="U49" s="38">
        <v>0</v>
      </c>
      <c r="V49" s="38">
        <v>0</v>
      </c>
      <c r="W49" s="38">
        <v>0</v>
      </c>
      <c r="X49" s="38">
        <v>0</v>
      </c>
      <c r="Y49" s="38">
        <v>0</v>
      </c>
      <c r="Z49" s="20"/>
    </row>
    <row r="50" spans="1:26" s="22" customFormat="1" ht="16.5" x14ac:dyDescent="0.3">
      <c r="A50" s="32">
        <v>47</v>
      </c>
      <c r="B50" s="32" t="s">
        <v>109</v>
      </c>
      <c r="C50" s="23" t="s">
        <v>8</v>
      </c>
      <c r="D50" s="23" t="s">
        <v>18</v>
      </c>
      <c r="E50" s="23" t="str">
        <f>VLOOKUP(D50,Parámetros!$B$3:$C$17,2,0)</f>
        <v>Estratégico</v>
      </c>
      <c r="F50" s="41" t="s">
        <v>26</v>
      </c>
      <c r="G50" s="41" t="s">
        <v>396</v>
      </c>
      <c r="H50" s="32" t="s">
        <v>397</v>
      </c>
      <c r="I50" s="41" t="s">
        <v>398</v>
      </c>
      <c r="J50" s="56">
        <v>0.15</v>
      </c>
      <c r="K50" s="23" t="s">
        <v>399</v>
      </c>
      <c r="L50" s="57">
        <f t="shared" ref="L50:L86" si="2">+SUM(N50:Y50)</f>
        <v>1</v>
      </c>
      <c r="M50" s="41" t="s">
        <v>400</v>
      </c>
      <c r="N50" s="32" t="s">
        <v>108</v>
      </c>
      <c r="O50" s="32">
        <v>1</v>
      </c>
      <c r="P50" s="38">
        <v>0</v>
      </c>
      <c r="Q50" s="38">
        <v>0</v>
      </c>
      <c r="R50" s="38">
        <v>0</v>
      </c>
      <c r="S50" s="38">
        <v>0</v>
      </c>
      <c r="T50" s="38">
        <v>0</v>
      </c>
      <c r="U50" s="38">
        <v>0</v>
      </c>
      <c r="V50" s="38">
        <v>0</v>
      </c>
      <c r="W50" s="38">
        <v>0</v>
      </c>
      <c r="X50" s="38">
        <v>0</v>
      </c>
      <c r="Y50" s="38">
        <v>0</v>
      </c>
      <c r="Z50" s="20"/>
    </row>
    <row r="51" spans="1:26" s="22" customFormat="1" ht="16.5" x14ac:dyDescent="0.3">
      <c r="A51" s="32">
        <v>48</v>
      </c>
      <c r="B51" s="32" t="s">
        <v>109</v>
      </c>
      <c r="C51" s="23" t="s">
        <v>8</v>
      </c>
      <c r="D51" s="23" t="s">
        <v>18</v>
      </c>
      <c r="E51" s="23" t="str">
        <f>VLOOKUP(D51,Parámetros!$B$3:$C$17,2,0)</f>
        <v>Estratégico</v>
      </c>
      <c r="F51" s="41" t="s">
        <v>26</v>
      </c>
      <c r="G51" s="23" t="s">
        <v>401</v>
      </c>
      <c r="H51" s="32" t="s">
        <v>402</v>
      </c>
      <c r="I51" s="41" t="s">
        <v>403</v>
      </c>
      <c r="J51" s="56">
        <v>0.15</v>
      </c>
      <c r="K51" s="23" t="s">
        <v>404</v>
      </c>
      <c r="L51" s="67">
        <f t="shared" si="2"/>
        <v>1</v>
      </c>
      <c r="M51" s="41" t="s">
        <v>400</v>
      </c>
      <c r="N51" s="68" t="s">
        <v>108</v>
      </c>
      <c r="O51" s="32">
        <v>1</v>
      </c>
      <c r="P51" s="38">
        <v>0</v>
      </c>
      <c r="Q51" s="38">
        <v>0</v>
      </c>
      <c r="R51" s="38">
        <v>0</v>
      </c>
      <c r="S51" s="38">
        <v>0</v>
      </c>
      <c r="T51" s="38">
        <v>0</v>
      </c>
      <c r="U51" s="38">
        <v>0</v>
      </c>
      <c r="V51" s="38">
        <v>0</v>
      </c>
      <c r="W51" s="38">
        <v>0</v>
      </c>
      <c r="X51" s="38">
        <v>0</v>
      </c>
      <c r="Y51" s="38">
        <v>0</v>
      </c>
      <c r="Z51" s="20"/>
    </row>
    <row r="52" spans="1:26" ht="17.25" thickBot="1" x14ac:dyDescent="0.35">
      <c r="A52" s="32">
        <v>49</v>
      </c>
      <c r="B52" s="42" t="s">
        <v>109</v>
      </c>
      <c r="C52" s="24" t="s">
        <v>8</v>
      </c>
      <c r="D52" s="24" t="s">
        <v>18</v>
      </c>
      <c r="E52" s="24" t="str">
        <f>VLOOKUP(D52,Parámetros!$B$3:$C$17,2,0)</f>
        <v>Estratégico</v>
      </c>
      <c r="F52" s="59" t="s">
        <v>26</v>
      </c>
      <c r="G52" s="24" t="s">
        <v>405</v>
      </c>
      <c r="H52" s="42" t="s">
        <v>406</v>
      </c>
      <c r="I52" s="59" t="s">
        <v>407</v>
      </c>
      <c r="J52" s="58">
        <v>0.25</v>
      </c>
      <c r="K52" s="24" t="s">
        <v>408</v>
      </c>
      <c r="L52" s="60">
        <f t="shared" si="2"/>
        <v>1</v>
      </c>
      <c r="M52" s="59" t="s">
        <v>400</v>
      </c>
      <c r="N52" s="42" t="s">
        <v>108</v>
      </c>
      <c r="O52" s="42">
        <v>1</v>
      </c>
      <c r="P52" s="38">
        <v>0</v>
      </c>
      <c r="Q52" s="38">
        <v>0</v>
      </c>
      <c r="R52" s="38">
        <v>0</v>
      </c>
      <c r="S52" s="38">
        <v>0</v>
      </c>
      <c r="T52" s="38">
        <v>0</v>
      </c>
      <c r="U52" s="38">
        <v>0</v>
      </c>
      <c r="V52" s="38">
        <v>0</v>
      </c>
      <c r="W52" s="38">
        <v>0</v>
      </c>
      <c r="X52" s="38">
        <v>0</v>
      </c>
      <c r="Y52" s="38">
        <v>0</v>
      </c>
    </row>
    <row r="53" spans="1:26" s="22" customFormat="1" ht="17.25" thickTop="1" x14ac:dyDescent="0.3">
      <c r="A53" s="32">
        <v>50</v>
      </c>
      <c r="B53" s="43" t="s">
        <v>114</v>
      </c>
      <c r="C53" s="28" t="s">
        <v>8</v>
      </c>
      <c r="D53" s="28" t="s">
        <v>18</v>
      </c>
      <c r="E53" s="28" t="str">
        <f>VLOOKUP(D53,Parámetros!$B$3:$C$17,2,0)</f>
        <v>Estratégico</v>
      </c>
      <c r="F53" s="55" t="s">
        <v>31</v>
      </c>
      <c r="G53" s="28" t="s">
        <v>409</v>
      </c>
      <c r="H53" s="43" t="s">
        <v>410</v>
      </c>
      <c r="I53" s="55" t="s">
        <v>411</v>
      </c>
      <c r="J53" s="53">
        <v>0.15</v>
      </c>
      <c r="K53" s="28" t="s">
        <v>412</v>
      </c>
      <c r="L53" s="54">
        <f t="shared" si="2"/>
        <v>1</v>
      </c>
      <c r="M53" s="55" t="s">
        <v>413</v>
      </c>
      <c r="N53" s="54" t="s">
        <v>108</v>
      </c>
      <c r="O53" s="123">
        <v>1</v>
      </c>
      <c r="P53" s="38">
        <v>0</v>
      </c>
      <c r="Q53" s="38">
        <v>0</v>
      </c>
      <c r="R53" s="38">
        <v>0</v>
      </c>
      <c r="S53" s="38">
        <v>0</v>
      </c>
      <c r="T53" s="38">
        <v>0</v>
      </c>
      <c r="U53" s="38">
        <v>0</v>
      </c>
      <c r="V53" s="38">
        <v>0</v>
      </c>
      <c r="W53" s="38">
        <v>0</v>
      </c>
      <c r="X53" s="38">
        <v>0</v>
      </c>
      <c r="Y53" s="38">
        <v>0</v>
      </c>
      <c r="Z53" s="20"/>
    </row>
    <row r="54" spans="1:26" s="22" customFormat="1" ht="16.5" x14ac:dyDescent="0.3">
      <c r="A54" s="32">
        <v>51</v>
      </c>
      <c r="B54" s="32" t="s">
        <v>114</v>
      </c>
      <c r="C54" s="23" t="s">
        <v>8</v>
      </c>
      <c r="D54" s="23" t="s">
        <v>18</v>
      </c>
      <c r="E54" s="23" t="str">
        <f>VLOOKUP(D54,Parámetros!$B$3:$C$17,2,0)</f>
        <v>Estratégico</v>
      </c>
      <c r="F54" s="41" t="s">
        <v>31</v>
      </c>
      <c r="G54" s="23" t="s">
        <v>414</v>
      </c>
      <c r="H54" s="32" t="s">
        <v>415</v>
      </c>
      <c r="I54" s="41" t="s">
        <v>416</v>
      </c>
      <c r="J54" s="56">
        <v>0.1</v>
      </c>
      <c r="K54" s="23" t="s">
        <v>417</v>
      </c>
      <c r="L54" s="57">
        <f t="shared" si="2"/>
        <v>1</v>
      </c>
      <c r="M54" s="41" t="s">
        <v>400</v>
      </c>
      <c r="N54" s="49" t="s">
        <v>108</v>
      </c>
      <c r="O54" s="36">
        <v>0</v>
      </c>
      <c r="P54" s="32">
        <v>1</v>
      </c>
      <c r="Q54" s="38">
        <v>0</v>
      </c>
      <c r="R54" s="38">
        <v>0</v>
      </c>
      <c r="S54" s="38">
        <v>0</v>
      </c>
      <c r="T54" s="38">
        <v>0</v>
      </c>
      <c r="U54" s="38">
        <v>0</v>
      </c>
      <c r="V54" s="38">
        <v>0</v>
      </c>
      <c r="W54" s="38">
        <v>0</v>
      </c>
      <c r="X54" s="38">
        <v>0</v>
      </c>
      <c r="Y54" s="38">
        <v>0</v>
      </c>
      <c r="Z54" s="20"/>
    </row>
    <row r="55" spans="1:26" s="22" customFormat="1" ht="16.5" x14ac:dyDescent="0.3">
      <c r="A55" s="32">
        <v>52</v>
      </c>
      <c r="B55" s="32" t="s">
        <v>114</v>
      </c>
      <c r="C55" s="23" t="s">
        <v>8</v>
      </c>
      <c r="D55" s="23" t="s">
        <v>18</v>
      </c>
      <c r="E55" s="23" t="str">
        <f>VLOOKUP(D55,Parámetros!$B$3:$C$17,2,0)</f>
        <v>Estratégico</v>
      </c>
      <c r="F55" s="41" t="s">
        <v>31</v>
      </c>
      <c r="G55" s="23" t="s">
        <v>418</v>
      </c>
      <c r="H55" s="32" t="s">
        <v>419</v>
      </c>
      <c r="I55" s="41" t="s">
        <v>420</v>
      </c>
      <c r="J55" s="56">
        <v>0.2</v>
      </c>
      <c r="K55" s="23" t="s">
        <v>421</v>
      </c>
      <c r="L55" s="57">
        <f t="shared" si="2"/>
        <v>1</v>
      </c>
      <c r="M55" s="41" t="s">
        <v>400</v>
      </c>
      <c r="N55" s="32" t="s">
        <v>108</v>
      </c>
      <c r="O55" s="36">
        <v>0</v>
      </c>
      <c r="P55" s="32">
        <v>1</v>
      </c>
      <c r="Q55" s="38">
        <v>0</v>
      </c>
      <c r="R55" s="38">
        <v>0</v>
      </c>
      <c r="S55" s="38">
        <v>0</v>
      </c>
      <c r="T55" s="38">
        <v>0</v>
      </c>
      <c r="U55" s="38">
        <v>0</v>
      </c>
      <c r="V55" s="38">
        <v>0</v>
      </c>
      <c r="W55" s="38">
        <v>0</v>
      </c>
      <c r="X55" s="38">
        <v>0</v>
      </c>
      <c r="Y55" s="38">
        <v>0</v>
      </c>
      <c r="Z55" s="20"/>
    </row>
    <row r="56" spans="1:26" s="22" customFormat="1" ht="16.5" x14ac:dyDescent="0.3">
      <c r="A56" s="32">
        <v>53</v>
      </c>
      <c r="B56" s="32" t="s">
        <v>114</v>
      </c>
      <c r="C56" s="23" t="s">
        <v>8</v>
      </c>
      <c r="D56" s="23" t="s">
        <v>18</v>
      </c>
      <c r="E56" s="23" t="str">
        <f>VLOOKUP(D56,Parámetros!$B$3:$C$17,2,0)</f>
        <v>Estratégico</v>
      </c>
      <c r="F56" s="41" t="s">
        <v>31</v>
      </c>
      <c r="G56" s="23" t="s">
        <v>422</v>
      </c>
      <c r="H56" s="32" t="s">
        <v>415</v>
      </c>
      <c r="I56" s="41" t="s">
        <v>423</v>
      </c>
      <c r="J56" s="56">
        <v>0.2</v>
      </c>
      <c r="K56" s="23" t="s">
        <v>424</v>
      </c>
      <c r="L56" s="57">
        <f t="shared" si="2"/>
        <v>1</v>
      </c>
      <c r="M56" s="41" t="s">
        <v>400</v>
      </c>
      <c r="N56" s="32" t="s">
        <v>108</v>
      </c>
      <c r="O56" s="36">
        <v>0</v>
      </c>
      <c r="P56" s="32">
        <v>1</v>
      </c>
      <c r="Q56" s="38">
        <v>0</v>
      </c>
      <c r="R56" s="38">
        <v>0</v>
      </c>
      <c r="S56" s="38">
        <v>0</v>
      </c>
      <c r="T56" s="38">
        <v>0</v>
      </c>
      <c r="U56" s="38">
        <v>0</v>
      </c>
      <c r="V56" s="38">
        <v>0</v>
      </c>
      <c r="W56" s="38">
        <v>0</v>
      </c>
      <c r="X56" s="38">
        <v>0</v>
      </c>
      <c r="Y56" s="38">
        <v>0</v>
      </c>
      <c r="Z56" s="20"/>
    </row>
    <row r="57" spans="1:26" s="22" customFormat="1" ht="16.5" x14ac:dyDescent="0.3">
      <c r="A57" s="32">
        <v>54</v>
      </c>
      <c r="B57" s="32" t="s">
        <v>114</v>
      </c>
      <c r="C57" s="23" t="s">
        <v>8</v>
      </c>
      <c r="D57" s="23" t="s">
        <v>18</v>
      </c>
      <c r="E57" s="23" t="str">
        <f>VLOOKUP(D57,Parámetros!$B$3:$C$17,2,0)</f>
        <v>Estratégico</v>
      </c>
      <c r="F57" s="41" t="s">
        <v>31</v>
      </c>
      <c r="G57" s="23" t="s">
        <v>425</v>
      </c>
      <c r="H57" s="32" t="s">
        <v>426</v>
      </c>
      <c r="I57" s="41" t="s">
        <v>427</v>
      </c>
      <c r="J57" s="56">
        <v>0.05</v>
      </c>
      <c r="K57" s="23" t="s">
        <v>428</v>
      </c>
      <c r="L57" s="57">
        <v>1</v>
      </c>
      <c r="M57" s="41" t="s">
        <v>400</v>
      </c>
      <c r="N57" s="32" t="s">
        <v>108</v>
      </c>
      <c r="O57" s="36">
        <v>0</v>
      </c>
      <c r="P57" s="38">
        <v>0</v>
      </c>
      <c r="Q57" s="32">
        <v>1</v>
      </c>
      <c r="R57" s="38">
        <v>0</v>
      </c>
      <c r="S57" s="38">
        <v>0</v>
      </c>
      <c r="T57" s="38">
        <v>0</v>
      </c>
      <c r="U57" s="38">
        <v>0</v>
      </c>
      <c r="V57" s="38">
        <v>0</v>
      </c>
      <c r="W57" s="38">
        <v>0</v>
      </c>
      <c r="X57" s="38">
        <v>0</v>
      </c>
      <c r="Y57" s="38">
        <v>1</v>
      </c>
      <c r="Z57" s="20"/>
    </row>
    <row r="58" spans="1:26" s="22" customFormat="1" ht="18" customHeight="1" x14ac:dyDescent="0.3">
      <c r="A58" s="32">
        <v>55</v>
      </c>
      <c r="B58" s="43" t="s">
        <v>114</v>
      </c>
      <c r="C58" s="28" t="s">
        <v>8</v>
      </c>
      <c r="D58" s="28" t="s">
        <v>18</v>
      </c>
      <c r="E58" s="28" t="str">
        <f>VLOOKUP(D58,Parámetros!$B$3:$C$17,2,0)</f>
        <v>Estratégico</v>
      </c>
      <c r="F58" s="55" t="s">
        <v>35</v>
      </c>
      <c r="G58" s="28" t="s">
        <v>430</v>
      </c>
      <c r="H58" s="43" t="s">
        <v>431</v>
      </c>
      <c r="I58" s="55" t="s">
        <v>432</v>
      </c>
      <c r="J58" s="53">
        <v>0.05</v>
      </c>
      <c r="K58" s="28" t="s">
        <v>433</v>
      </c>
      <c r="L58" s="54">
        <f t="shared" si="2"/>
        <v>1</v>
      </c>
      <c r="M58" s="55" t="s">
        <v>400</v>
      </c>
      <c r="N58" s="43" t="s">
        <v>108</v>
      </c>
      <c r="O58" s="36">
        <v>0</v>
      </c>
      <c r="P58" s="43">
        <v>1</v>
      </c>
      <c r="Q58" s="38">
        <v>0</v>
      </c>
      <c r="R58" s="38">
        <v>0</v>
      </c>
      <c r="S58" s="38">
        <v>0</v>
      </c>
      <c r="T58" s="38">
        <v>0</v>
      </c>
      <c r="U58" s="38">
        <v>0</v>
      </c>
      <c r="V58" s="38">
        <v>0</v>
      </c>
      <c r="W58" s="38">
        <v>0</v>
      </c>
      <c r="X58" s="38">
        <v>0</v>
      </c>
      <c r="Y58" s="38">
        <v>0</v>
      </c>
      <c r="Z58" s="20"/>
    </row>
    <row r="59" spans="1:26" ht="18" customHeight="1" x14ac:dyDescent="0.3">
      <c r="A59" s="32">
        <v>56</v>
      </c>
      <c r="B59" s="32" t="s">
        <v>114</v>
      </c>
      <c r="C59" s="23" t="s">
        <v>8</v>
      </c>
      <c r="D59" s="23" t="s">
        <v>18</v>
      </c>
      <c r="E59" s="23" t="str">
        <f>VLOOKUP(D59,Parámetros!$B$3:$C$17,2,0)</f>
        <v>Estratégico</v>
      </c>
      <c r="F59" s="41" t="s">
        <v>35</v>
      </c>
      <c r="G59" s="23" t="s">
        <v>434</v>
      </c>
      <c r="H59" s="32" t="s">
        <v>435</v>
      </c>
      <c r="I59" s="41" t="s">
        <v>436</v>
      </c>
      <c r="J59" s="56">
        <v>0.05</v>
      </c>
      <c r="K59" s="23" t="s">
        <v>417</v>
      </c>
      <c r="L59" s="57">
        <f t="shared" si="2"/>
        <v>1</v>
      </c>
      <c r="M59" s="41" t="s">
        <v>400</v>
      </c>
      <c r="N59" s="32" t="s">
        <v>108</v>
      </c>
      <c r="O59" s="36">
        <v>0</v>
      </c>
      <c r="P59" s="32">
        <v>1</v>
      </c>
      <c r="Q59" s="38">
        <v>0</v>
      </c>
      <c r="R59" s="38">
        <v>0</v>
      </c>
      <c r="S59" s="38">
        <v>0</v>
      </c>
      <c r="T59" s="38">
        <v>0</v>
      </c>
      <c r="U59" s="38">
        <v>0</v>
      </c>
      <c r="V59" s="38">
        <v>0</v>
      </c>
      <c r="W59" s="38">
        <v>0</v>
      </c>
      <c r="X59" s="38">
        <v>0</v>
      </c>
      <c r="Y59" s="38">
        <v>0</v>
      </c>
    </row>
    <row r="60" spans="1:26" ht="18" customHeight="1" x14ac:dyDescent="0.3">
      <c r="A60" s="32">
        <v>57</v>
      </c>
      <c r="B60" s="32" t="s">
        <v>114</v>
      </c>
      <c r="C60" s="23" t="s">
        <v>8</v>
      </c>
      <c r="D60" s="23" t="s">
        <v>18</v>
      </c>
      <c r="E60" s="23" t="str">
        <f>VLOOKUP(D60,Parámetros!$B$3:$C$17,2,0)</f>
        <v>Estratégico</v>
      </c>
      <c r="F60" s="41" t="s">
        <v>35</v>
      </c>
      <c r="G60" s="23" t="s">
        <v>437</v>
      </c>
      <c r="H60" s="32" t="s">
        <v>438</v>
      </c>
      <c r="I60" s="41" t="s">
        <v>439</v>
      </c>
      <c r="J60" s="56">
        <v>0.15</v>
      </c>
      <c r="K60" s="23" t="s">
        <v>421</v>
      </c>
      <c r="L60" s="57">
        <f t="shared" si="2"/>
        <v>1</v>
      </c>
      <c r="M60" s="41" t="s">
        <v>400</v>
      </c>
      <c r="N60" s="32" t="s">
        <v>108</v>
      </c>
      <c r="O60" s="36">
        <v>0</v>
      </c>
      <c r="P60" s="32">
        <v>1</v>
      </c>
      <c r="Q60" s="38">
        <v>0</v>
      </c>
      <c r="R60" s="38">
        <v>0</v>
      </c>
      <c r="S60" s="38">
        <v>0</v>
      </c>
      <c r="T60" s="38">
        <v>0</v>
      </c>
      <c r="U60" s="38">
        <v>0</v>
      </c>
      <c r="V60" s="38">
        <v>0</v>
      </c>
      <c r="W60" s="38">
        <v>0</v>
      </c>
      <c r="X60" s="38">
        <v>0</v>
      </c>
      <c r="Y60" s="38">
        <v>0</v>
      </c>
    </row>
    <row r="61" spans="1:26" ht="18" customHeight="1" x14ac:dyDescent="0.3">
      <c r="A61" s="32">
        <v>58</v>
      </c>
      <c r="B61" s="43" t="s">
        <v>114</v>
      </c>
      <c r="C61" s="28" t="s">
        <v>8</v>
      </c>
      <c r="D61" s="28" t="s">
        <v>18</v>
      </c>
      <c r="E61" s="28" t="str">
        <f>VLOOKUP(D61,Parámetros!$B$3:$C$17,2,0)</f>
        <v>Estratégico</v>
      </c>
      <c r="F61" s="55" t="s">
        <v>35</v>
      </c>
      <c r="G61" s="28" t="s">
        <v>440</v>
      </c>
      <c r="H61" s="43" t="s">
        <v>441</v>
      </c>
      <c r="I61" s="55" t="s">
        <v>442</v>
      </c>
      <c r="J61" s="53">
        <v>0.15</v>
      </c>
      <c r="K61" s="28" t="s">
        <v>424</v>
      </c>
      <c r="L61" s="54">
        <f t="shared" si="2"/>
        <v>1</v>
      </c>
      <c r="M61" s="55" t="s">
        <v>400</v>
      </c>
      <c r="N61" s="43" t="s">
        <v>108</v>
      </c>
      <c r="O61" s="36">
        <v>0</v>
      </c>
      <c r="P61" s="43">
        <v>1</v>
      </c>
      <c r="Q61" s="38">
        <v>0</v>
      </c>
      <c r="R61" s="38">
        <v>0</v>
      </c>
      <c r="S61" s="38">
        <v>0</v>
      </c>
      <c r="T61" s="38">
        <v>0</v>
      </c>
      <c r="U61" s="38">
        <v>0</v>
      </c>
      <c r="V61" s="38">
        <v>0</v>
      </c>
      <c r="W61" s="38">
        <v>0</v>
      </c>
      <c r="X61" s="38">
        <v>0</v>
      </c>
      <c r="Y61" s="38">
        <v>0</v>
      </c>
    </row>
    <row r="62" spans="1:26" ht="18" customHeight="1" x14ac:dyDescent="0.3">
      <c r="A62" s="32">
        <v>59</v>
      </c>
      <c r="B62" s="32" t="s">
        <v>114</v>
      </c>
      <c r="C62" s="23" t="s">
        <v>8</v>
      </c>
      <c r="D62" s="23" t="s">
        <v>18</v>
      </c>
      <c r="E62" s="23" t="str">
        <f>VLOOKUP(D62,Parámetros!$B$3:$C$17,2,0)</f>
        <v>Estratégico</v>
      </c>
      <c r="F62" s="41" t="s">
        <v>35</v>
      </c>
      <c r="G62" s="23" t="s">
        <v>425</v>
      </c>
      <c r="H62" s="32" t="s">
        <v>438</v>
      </c>
      <c r="I62" s="41" t="s">
        <v>443</v>
      </c>
      <c r="J62" s="56">
        <v>0.05</v>
      </c>
      <c r="K62" s="23" t="s">
        <v>428</v>
      </c>
      <c r="L62" s="57">
        <v>1</v>
      </c>
      <c r="M62" s="41" t="s">
        <v>187</v>
      </c>
      <c r="N62" s="32" t="s">
        <v>108</v>
      </c>
      <c r="O62" s="36">
        <v>0</v>
      </c>
      <c r="P62" s="38">
        <v>0</v>
      </c>
      <c r="Q62" s="32">
        <v>1</v>
      </c>
      <c r="R62" s="38">
        <v>0</v>
      </c>
      <c r="S62" s="38">
        <v>0</v>
      </c>
      <c r="T62" s="38">
        <v>0</v>
      </c>
      <c r="U62" s="38">
        <v>0</v>
      </c>
      <c r="V62" s="38">
        <v>0</v>
      </c>
      <c r="W62" s="38">
        <v>0</v>
      </c>
      <c r="X62" s="38">
        <v>0</v>
      </c>
      <c r="Y62" s="38">
        <v>1</v>
      </c>
    </row>
    <row r="63" spans="1:26" ht="18" customHeight="1" x14ac:dyDescent="0.3">
      <c r="A63" s="32">
        <v>60</v>
      </c>
      <c r="B63" s="32" t="s">
        <v>114</v>
      </c>
      <c r="C63" s="23" t="s">
        <v>8</v>
      </c>
      <c r="D63" s="23" t="s">
        <v>18</v>
      </c>
      <c r="E63" s="23" t="str">
        <f>VLOOKUP(D63,Parámetros!$B$3:$C$17,2,0)</f>
        <v>Estratégico</v>
      </c>
      <c r="F63" s="41" t="s">
        <v>35</v>
      </c>
      <c r="G63" s="23" t="s">
        <v>444</v>
      </c>
      <c r="H63" s="32" t="s">
        <v>445</v>
      </c>
      <c r="I63" s="41" t="s">
        <v>446</v>
      </c>
      <c r="J63" s="56">
        <v>0.15</v>
      </c>
      <c r="K63" s="23" t="s">
        <v>447</v>
      </c>
      <c r="L63" s="57">
        <f t="shared" si="2"/>
        <v>1</v>
      </c>
      <c r="M63" s="41" t="s">
        <v>400</v>
      </c>
      <c r="N63" s="32" t="s">
        <v>108</v>
      </c>
      <c r="O63" s="36">
        <v>0</v>
      </c>
      <c r="P63" s="32">
        <v>1</v>
      </c>
      <c r="Q63" s="38">
        <v>0</v>
      </c>
      <c r="R63" s="38">
        <v>0</v>
      </c>
      <c r="S63" s="38">
        <v>0</v>
      </c>
      <c r="T63" s="38">
        <v>0</v>
      </c>
      <c r="U63" s="38">
        <v>0</v>
      </c>
      <c r="V63" s="38">
        <v>0</v>
      </c>
      <c r="W63" s="38">
        <v>0</v>
      </c>
      <c r="X63" s="38">
        <v>0</v>
      </c>
      <c r="Y63" s="38">
        <v>0</v>
      </c>
    </row>
    <row r="64" spans="1:26" ht="18" customHeight="1" x14ac:dyDescent="0.3">
      <c r="A64" s="32">
        <v>61</v>
      </c>
      <c r="B64" s="32" t="s">
        <v>114</v>
      </c>
      <c r="C64" s="23" t="s">
        <v>8</v>
      </c>
      <c r="D64" s="23" t="s">
        <v>18</v>
      </c>
      <c r="E64" s="23" t="str">
        <f>VLOOKUP(D64,Parámetros!$B$3:$C$17,2,0)</f>
        <v>Estratégico</v>
      </c>
      <c r="F64" s="41" t="s">
        <v>35</v>
      </c>
      <c r="G64" s="23" t="s">
        <v>448</v>
      </c>
      <c r="H64" s="32" t="s">
        <v>449</v>
      </c>
      <c r="I64" s="41" t="s">
        <v>450</v>
      </c>
      <c r="J64" s="56">
        <v>0.1</v>
      </c>
      <c r="K64" s="23" t="s">
        <v>451</v>
      </c>
      <c r="L64" s="57">
        <f t="shared" si="2"/>
        <v>1</v>
      </c>
      <c r="M64" s="41" t="s">
        <v>400</v>
      </c>
      <c r="N64" s="32" t="s">
        <v>108</v>
      </c>
      <c r="O64" s="36">
        <v>0</v>
      </c>
      <c r="P64" s="32">
        <v>1</v>
      </c>
      <c r="Q64" s="38">
        <v>0</v>
      </c>
      <c r="R64" s="38">
        <v>0</v>
      </c>
      <c r="S64" s="38">
        <v>0</v>
      </c>
      <c r="T64" s="38">
        <v>0</v>
      </c>
      <c r="U64" s="38">
        <v>0</v>
      </c>
      <c r="V64" s="38">
        <v>0</v>
      </c>
      <c r="W64" s="38">
        <v>0</v>
      </c>
      <c r="X64" s="38">
        <v>0</v>
      </c>
      <c r="Y64" s="38">
        <v>0</v>
      </c>
    </row>
    <row r="65" spans="1:26" ht="18" customHeight="1" thickBot="1" x14ac:dyDescent="0.35">
      <c r="A65" s="32">
        <v>62</v>
      </c>
      <c r="B65" s="42" t="s">
        <v>114</v>
      </c>
      <c r="C65" s="24" t="s">
        <v>8</v>
      </c>
      <c r="D65" s="24" t="s">
        <v>18</v>
      </c>
      <c r="E65" s="24" t="str">
        <f>VLOOKUP(D65,Parámetros!$B$3:$C$17,2,0)</f>
        <v>Estratégico</v>
      </c>
      <c r="F65" s="59" t="s">
        <v>35</v>
      </c>
      <c r="G65" s="24" t="s">
        <v>452</v>
      </c>
      <c r="H65" s="42" t="s">
        <v>453</v>
      </c>
      <c r="I65" s="59" t="s">
        <v>454</v>
      </c>
      <c r="J65" s="58">
        <v>0.3</v>
      </c>
      <c r="K65" s="24" t="s">
        <v>455</v>
      </c>
      <c r="L65" s="61">
        <f t="shared" si="2"/>
        <v>3000</v>
      </c>
      <c r="M65" s="59" t="s">
        <v>456</v>
      </c>
      <c r="N65" s="42" t="s">
        <v>108</v>
      </c>
      <c r="O65" s="36">
        <v>0</v>
      </c>
      <c r="P65" s="38">
        <v>0</v>
      </c>
      <c r="Q65" s="38">
        <v>0</v>
      </c>
      <c r="R65" s="38">
        <v>0</v>
      </c>
      <c r="S65" s="38">
        <v>0</v>
      </c>
      <c r="T65" s="62">
        <v>3000</v>
      </c>
      <c r="U65" s="38">
        <v>0</v>
      </c>
      <c r="V65" s="38">
        <v>0</v>
      </c>
      <c r="W65" s="38">
        <v>0</v>
      </c>
      <c r="X65" s="38">
        <v>0</v>
      </c>
      <c r="Y65" s="38">
        <v>0</v>
      </c>
    </row>
    <row r="66" spans="1:26" ht="17.25" thickTop="1" x14ac:dyDescent="0.3">
      <c r="A66" s="32">
        <v>63</v>
      </c>
      <c r="B66" s="43" t="s">
        <v>114</v>
      </c>
      <c r="C66" s="28" t="s">
        <v>25</v>
      </c>
      <c r="D66" s="28" t="s">
        <v>18</v>
      </c>
      <c r="E66" s="28" t="str">
        <f>VLOOKUP(D66,Parámetros!$B$3:$C$17,2,0)</f>
        <v>Estratégico</v>
      </c>
      <c r="F66" s="55" t="s">
        <v>58</v>
      </c>
      <c r="G66" s="55" t="s">
        <v>457</v>
      </c>
      <c r="H66" s="43" t="s">
        <v>458</v>
      </c>
      <c r="I66" s="55" t="s">
        <v>459</v>
      </c>
      <c r="J66" s="53">
        <v>0.15</v>
      </c>
      <c r="K66" s="28" t="s">
        <v>460</v>
      </c>
      <c r="L66" s="54">
        <f t="shared" ref="L66:L72" si="3">+SUM(N66:Y66)</f>
        <v>1</v>
      </c>
      <c r="M66" s="55" t="s">
        <v>400</v>
      </c>
      <c r="N66" s="43" t="s">
        <v>108</v>
      </c>
      <c r="O66" s="36">
        <v>0</v>
      </c>
      <c r="P66" s="43">
        <v>1</v>
      </c>
      <c r="Q66" s="38">
        <v>0</v>
      </c>
      <c r="R66" s="38">
        <v>0</v>
      </c>
      <c r="S66" s="38">
        <v>0</v>
      </c>
      <c r="T66" s="38">
        <v>0</v>
      </c>
      <c r="U66" s="38">
        <v>0</v>
      </c>
      <c r="V66" s="38">
        <v>0</v>
      </c>
      <c r="W66" s="38">
        <v>0</v>
      </c>
      <c r="X66" s="38">
        <v>0</v>
      </c>
      <c r="Y66" s="38">
        <v>0</v>
      </c>
    </row>
    <row r="67" spans="1:26" ht="16.5" x14ac:dyDescent="0.3">
      <c r="A67" s="32">
        <v>64</v>
      </c>
      <c r="B67" s="32" t="s">
        <v>114</v>
      </c>
      <c r="C67" s="23" t="s">
        <v>25</v>
      </c>
      <c r="D67" s="23" t="s">
        <v>18</v>
      </c>
      <c r="E67" s="23" t="str">
        <f>VLOOKUP(D67,Parámetros!$B$3:$C$17,2,0)</f>
        <v>Estratégico</v>
      </c>
      <c r="F67" s="41" t="s">
        <v>58</v>
      </c>
      <c r="G67" s="41" t="s">
        <v>461</v>
      </c>
      <c r="H67" s="32" t="s">
        <v>462</v>
      </c>
      <c r="I67" s="41" t="s">
        <v>463</v>
      </c>
      <c r="J67" s="56">
        <v>0.3</v>
      </c>
      <c r="K67" s="23" t="s">
        <v>464</v>
      </c>
      <c r="L67" s="57">
        <f t="shared" si="3"/>
        <v>1</v>
      </c>
      <c r="M67" s="41" t="s">
        <v>400</v>
      </c>
      <c r="N67" s="32" t="s">
        <v>108</v>
      </c>
      <c r="O67" s="36">
        <v>0</v>
      </c>
      <c r="P67" s="32">
        <v>1</v>
      </c>
      <c r="Q67" s="38">
        <v>0</v>
      </c>
      <c r="R67" s="38">
        <v>0</v>
      </c>
      <c r="S67" s="38">
        <v>0</v>
      </c>
      <c r="T67" s="38">
        <v>0</v>
      </c>
      <c r="U67" s="38">
        <v>0</v>
      </c>
      <c r="V67" s="38">
        <v>0</v>
      </c>
      <c r="W67" s="38">
        <v>0</v>
      </c>
      <c r="X67" s="38">
        <v>0</v>
      </c>
      <c r="Y67" s="38">
        <v>0</v>
      </c>
    </row>
    <row r="68" spans="1:26" ht="16.5" x14ac:dyDescent="0.3">
      <c r="A68" s="32">
        <v>65</v>
      </c>
      <c r="B68" s="32" t="s">
        <v>114</v>
      </c>
      <c r="C68" s="23" t="s">
        <v>25</v>
      </c>
      <c r="D68" s="23" t="s">
        <v>18</v>
      </c>
      <c r="E68" s="23" t="str">
        <f>VLOOKUP(D68,Parámetros!$B$3:$C$17,2,0)</f>
        <v>Estratégico</v>
      </c>
      <c r="F68" s="41" t="s">
        <v>58</v>
      </c>
      <c r="G68" s="41" t="s">
        <v>465</v>
      </c>
      <c r="H68" s="32" t="s">
        <v>466</v>
      </c>
      <c r="I68" s="41" t="s">
        <v>467</v>
      </c>
      <c r="J68" s="56">
        <v>0.15</v>
      </c>
      <c r="K68" s="23" t="s">
        <v>468</v>
      </c>
      <c r="L68" s="57">
        <f t="shared" si="3"/>
        <v>1</v>
      </c>
      <c r="M68" s="41" t="s">
        <v>400</v>
      </c>
      <c r="N68" s="32" t="s">
        <v>108</v>
      </c>
      <c r="O68" s="36">
        <v>0</v>
      </c>
      <c r="P68" s="32">
        <v>1</v>
      </c>
      <c r="Q68" s="38">
        <v>0</v>
      </c>
      <c r="R68" s="38">
        <v>0</v>
      </c>
      <c r="S68" s="38">
        <v>0</v>
      </c>
      <c r="T68" s="38">
        <v>0</v>
      </c>
      <c r="U68" s="38">
        <v>0</v>
      </c>
      <c r="V68" s="38">
        <v>0</v>
      </c>
      <c r="W68" s="38">
        <v>0</v>
      </c>
      <c r="X68" s="38">
        <v>0</v>
      </c>
      <c r="Y68" s="38">
        <v>0</v>
      </c>
    </row>
    <row r="69" spans="1:26" ht="17.25" thickBot="1" x14ac:dyDescent="0.35">
      <c r="A69" s="32">
        <v>66</v>
      </c>
      <c r="B69" s="42" t="s">
        <v>114</v>
      </c>
      <c r="C69" s="24" t="s">
        <v>25</v>
      </c>
      <c r="D69" s="24" t="s">
        <v>18</v>
      </c>
      <c r="E69" s="24" t="str">
        <f>VLOOKUP(D69,Parámetros!$B$3:$C$17,2,0)</f>
        <v>Estratégico</v>
      </c>
      <c r="F69" s="59" t="s">
        <v>58</v>
      </c>
      <c r="G69" s="59" t="s">
        <v>469</v>
      </c>
      <c r="H69" s="42" t="s">
        <v>470</v>
      </c>
      <c r="I69" s="59" t="s">
        <v>471</v>
      </c>
      <c r="J69" s="58">
        <v>0.4</v>
      </c>
      <c r="K69" s="24" t="s">
        <v>472</v>
      </c>
      <c r="L69" s="58">
        <f t="shared" si="3"/>
        <v>0.1</v>
      </c>
      <c r="M69" s="59" t="s">
        <v>473</v>
      </c>
      <c r="N69" s="42" t="s">
        <v>108</v>
      </c>
      <c r="O69" s="36">
        <v>0</v>
      </c>
      <c r="P69" s="38">
        <v>0</v>
      </c>
      <c r="Q69" s="38">
        <v>0</v>
      </c>
      <c r="R69" s="38">
        <v>0</v>
      </c>
      <c r="S69" s="38">
        <v>0</v>
      </c>
      <c r="T69" s="58">
        <v>0.1</v>
      </c>
      <c r="U69" s="38">
        <v>0</v>
      </c>
      <c r="V69" s="38">
        <v>0</v>
      </c>
      <c r="W69" s="38">
        <v>0</v>
      </c>
      <c r="X69" s="38">
        <v>0</v>
      </c>
      <c r="Y69" s="38">
        <v>0</v>
      </c>
    </row>
    <row r="70" spans="1:26" ht="17.25" thickTop="1" x14ac:dyDescent="0.3">
      <c r="A70" s="32">
        <v>67</v>
      </c>
      <c r="B70" s="43" t="s">
        <v>114</v>
      </c>
      <c r="C70" s="28" t="s">
        <v>25</v>
      </c>
      <c r="D70" s="28" t="s">
        <v>18</v>
      </c>
      <c r="E70" s="28" t="str">
        <f>VLOOKUP(D70,Parámetros!$B$3:$C$17,2,0)</f>
        <v>Estratégico</v>
      </c>
      <c r="F70" s="55" t="s">
        <v>61</v>
      </c>
      <c r="G70" s="55" t="s">
        <v>474</v>
      </c>
      <c r="H70" s="43" t="s">
        <v>475</v>
      </c>
      <c r="I70" s="55" t="s">
        <v>476</v>
      </c>
      <c r="J70" s="53">
        <v>0.2</v>
      </c>
      <c r="K70" s="28" t="s">
        <v>477</v>
      </c>
      <c r="L70" s="54">
        <f t="shared" si="3"/>
        <v>4</v>
      </c>
      <c r="M70" s="55" t="s">
        <v>478</v>
      </c>
      <c r="N70" s="43" t="s">
        <v>108</v>
      </c>
      <c r="O70" s="36">
        <v>0</v>
      </c>
      <c r="P70" s="38">
        <v>0</v>
      </c>
      <c r="Q70" s="38">
        <v>0</v>
      </c>
      <c r="R70" s="43">
        <v>1</v>
      </c>
      <c r="S70" s="43">
        <v>1</v>
      </c>
      <c r="T70" s="43">
        <v>1</v>
      </c>
      <c r="U70" s="43">
        <v>1</v>
      </c>
      <c r="V70" s="38">
        <v>0</v>
      </c>
      <c r="W70" s="38">
        <v>0</v>
      </c>
      <c r="X70" s="38">
        <v>0</v>
      </c>
      <c r="Y70" s="38">
        <v>0</v>
      </c>
    </row>
    <row r="71" spans="1:26" ht="16.5" x14ac:dyDescent="0.3">
      <c r="A71" s="32">
        <v>68</v>
      </c>
      <c r="B71" s="32" t="s">
        <v>114</v>
      </c>
      <c r="C71" s="23" t="s">
        <v>25</v>
      </c>
      <c r="D71" s="23" t="s">
        <v>18</v>
      </c>
      <c r="E71" s="23" t="str">
        <f>VLOOKUP(D71,Parámetros!$B$3:$C$17,2,0)</f>
        <v>Estratégico</v>
      </c>
      <c r="F71" s="41" t="s">
        <v>61</v>
      </c>
      <c r="G71" s="41" t="s">
        <v>479</v>
      </c>
      <c r="H71" s="32" t="s">
        <v>480</v>
      </c>
      <c r="I71" s="41" t="s">
        <v>479</v>
      </c>
      <c r="J71" s="56">
        <v>0.4</v>
      </c>
      <c r="K71" s="23" t="s">
        <v>481</v>
      </c>
      <c r="L71" s="57">
        <f t="shared" si="3"/>
        <v>1</v>
      </c>
      <c r="M71" s="41" t="s">
        <v>400</v>
      </c>
      <c r="N71" s="32" t="s">
        <v>108</v>
      </c>
      <c r="O71" s="32">
        <v>1</v>
      </c>
      <c r="P71" s="38">
        <v>0</v>
      </c>
      <c r="Q71" s="38">
        <v>0</v>
      </c>
      <c r="R71" s="38">
        <v>0</v>
      </c>
      <c r="S71" s="38">
        <v>0</v>
      </c>
      <c r="T71" s="38">
        <v>0</v>
      </c>
      <c r="U71" s="38">
        <v>0</v>
      </c>
      <c r="V71" s="38">
        <v>0</v>
      </c>
      <c r="W71" s="38">
        <v>0</v>
      </c>
      <c r="X71" s="38">
        <v>0</v>
      </c>
      <c r="Y71" s="38">
        <v>0</v>
      </c>
    </row>
    <row r="72" spans="1:26" s="22" customFormat="1" ht="16.5" x14ac:dyDescent="0.3">
      <c r="A72" s="32">
        <v>69</v>
      </c>
      <c r="B72" s="32" t="s">
        <v>114</v>
      </c>
      <c r="C72" s="23" t="s">
        <v>25</v>
      </c>
      <c r="D72" s="23" t="s">
        <v>18</v>
      </c>
      <c r="E72" s="23" t="str">
        <f>VLOOKUP(D72,Parámetros!$B$3:$C$17,2,0)</f>
        <v>Estratégico</v>
      </c>
      <c r="F72" s="41" t="s">
        <v>61</v>
      </c>
      <c r="G72" s="41" t="s">
        <v>482</v>
      </c>
      <c r="H72" s="32" t="s">
        <v>483</v>
      </c>
      <c r="I72" s="41" t="s">
        <v>482</v>
      </c>
      <c r="J72" s="56">
        <v>0.4</v>
      </c>
      <c r="K72" s="23" t="s">
        <v>484</v>
      </c>
      <c r="L72" s="57">
        <f t="shared" si="3"/>
        <v>5</v>
      </c>
      <c r="M72" s="41" t="s">
        <v>485</v>
      </c>
      <c r="N72" s="32" t="s">
        <v>108</v>
      </c>
      <c r="O72" s="32">
        <v>1</v>
      </c>
      <c r="P72" s="32">
        <v>1</v>
      </c>
      <c r="Q72" s="32">
        <v>1</v>
      </c>
      <c r="R72" s="32">
        <v>1</v>
      </c>
      <c r="S72" s="32">
        <v>1</v>
      </c>
      <c r="T72" s="38">
        <v>0</v>
      </c>
      <c r="U72" s="38">
        <v>0</v>
      </c>
      <c r="V72" s="38">
        <v>0</v>
      </c>
      <c r="W72" s="38">
        <v>0</v>
      </c>
      <c r="X72" s="38">
        <v>0</v>
      </c>
      <c r="Y72" s="38">
        <v>0</v>
      </c>
      <c r="Z72" s="20"/>
    </row>
    <row r="73" spans="1:26" ht="18" customHeight="1" x14ac:dyDescent="0.3">
      <c r="A73" s="32">
        <v>70</v>
      </c>
      <c r="B73" s="43" t="s">
        <v>114</v>
      </c>
      <c r="C73" s="28" t="s">
        <v>38</v>
      </c>
      <c r="D73" s="28" t="s">
        <v>18</v>
      </c>
      <c r="E73" s="28" t="str">
        <f>VLOOKUP(D73,Parámetros!$B$3:$C$17,2,0)</f>
        <v>Estratégico</v>
      </c>
      <c r="F73" s="55" t="s">
        <v>70</v>
      </c>
      <c r="G73" s="28" t="s">
        <v>486</v>
      </c>
      <c r="H73" s="43" t="s">
        <v>487</v>
      </c>
      <c r="I73" s="55" t="s">
        <v>488</v>
      </c>
      <c r="J73" s="53">
        <v>0.4</v>
      </c>
      <c r="K73" s="28" t="s">
        <v>412</v>
      </c>
      <c r="L73" s="54">
        <f t="shared" si="2"/>
        <v>1</v>
      </c>
      <c r="M73" s="55" t="s">
        <v>489</v>
      </c>
      <c r="N73" s="43" t="s">
        <v>108</v>
      </c>
      <c r="O73" s="36">
        <v>0</v>
      </c>
      <c r="P73" s="38">
        <v>0</v>
      </c>
      <c r="Q73" s="43">
        <v>1</v>
      </c>
      <c r="R73" s="38">
        <v>0</v>
      </c>
      <c r="S73" s="38">
        <v>0</v>
      </c>
      <c r="T73" s="38">
        <v>0</v>
      </c>
      <c r="U73" s="38">
        <v>0</v>
      </c>
      <c r="V73" s="38">
        <v>0</v>
      </c>
      <c r="W73" s="38">
        <v>0</v>
      </c>
      <c r="X73" s="38">
        <v>0</v>
      </c>
      <c r="Y73" s="38">
        <v>0</v>
      </c>
    </row>
    <row r="74" spans="1:26" ht="18" customHeight="1" x14ac:dyDescent="0.3">
      <c r="A74" s="32">
        <v>71</v>
      </c>
      <c r="B74" s="32" t="s">
        <v>114</v>
      </c>
      <c r="C74" s="23" t="s">
        <v>38</v>
      </c>
      <c r="D74" s="23" t="s">
        <v>18</v>
      </c>
      <c r="E74" s="23" t="str">
        <f>VLOOKUP(D74,Parámetros!$B$3:$C$17,2,0)</f>
        <v>Estratégico</v>
      </c>
      <c r="F74" s="41" t="s">
        <v>70</v>
      </c>
      <c r="G74" s="23" t="s">
        <v>490</v>
      </c>
      <c r="H74" s="32" t="s">
        <v>491</v>
      </c>
      <c r="I74" s="23" t="s">
        <v>492</v>
      </c>
      <c r="J74" s="56">
        <v>0.3</v>
      </c>
      <c r="K74" s="23" t="s">
        <v>493</v>
      </c>
      <c r="L74" s="57">
        <f t="shared" si="2"/>
        <v>1</v>
      </c>
      <c r="M74" s="41" t="s">
        <v>493</v>
      </c>
      <c r="N74" s="32" t="s">
        <v>108</v>
      </c>
      <c r="O74" s="36">
        <v>0</v>
      </c>
      <c r="P74" s="38">
        <v>0</v>
      </c>
      <c r="Q74" s="38">
        <v>0</v>
      </c>
      <c r="R74" s="38">
        <v>0</v>
      </c>
      <c r="S74" s="38">
        <v>0</v>
      </c>
      <c r="T74" s="32">
        <v>1</v>
      </c>
      <c r="U74" s="38">
        <v>0</v>
      </c>
      <c r="V74" s="38">
        <v>0</v>
      </c>
      <c r="W74" s="38">
        <v>0</v>
      </c>
      <c r="X74" s="38">
        <v>0</v>
      </c>
      <c r="Y74" s="38">
        <v>0</v>
      </c>
    </row>
    <row r="75" spans="1:26" ht="18" customHeight="1" thickBot="1" x14ac:dyDescent="0.35">
      <c r="A75" s="32">
        <v>72</v>
      </c>
      <c r="B75" s="42" t="s">
        <v>114</v>
      </c>
      <c r="C75" s="24" t="s">
        <v>38</v>
      </c>
      <c r="D75" s="24" t="s">
        <v>18</v>
      </c>
      <c r="E75" s="24" t="str">
        <f>VLOOKUP(D75,Parámetros!$B$3:$C$17,2,0)</f>
        <v>Estratégico</v>
      </c>
      <c r="F75" s="59" t="s">
        <v>70</v>
      </c>
      <c r="G75" s="24" t="s">
        <v>494</v>
      </c>
      <c r="H75" s="42" t="s">
        <v>495</v>
      </c>
      <c r="I75" s="24" t="s">
        <v>496</v>
      </c>
      <c r="J75" s="58">
        <v>0.3</v>
      </c>
      <c r="K75" s="24" t="s">
        <v>497</v>
      </c>
      <c r="L75" s="60">
        <f t="shared" si="2"/>
        <v>1</v>
      </c>
      <c r="M75" s="59" t="s">
        <v>400</v>
      </c>
      <c r="N75" s="42" t="s">
        <v>108</v>
      </c>
      <c r="O75" s="36">
        <v>0</v>
      </c>
      <c r="P75" s="38">
        <v>0</v>
      </c>
      <c r="Q75" s="38">
        <v>0</v>
      </c>
      <c r="R75" s="38">
        <v>0</v>
      </c>
      <c r="S75" s="38">
        <v>0</v>
      </c>
      <c r="T75" s="38">
        <v>0</v>
      </c>
      <c r="U75" s="38">
        <v>0</v>
      </c>
      <c r="V75" s="42">
        <v>1</v>
      </c>
      <c r="W75" s="38">
        <v>0</v>
      </c>
      <c r="X75" s="38">
        <v>0</v>
      </c>
      <c r="Y75" s="38">
        <v>0</v>
      </c>
    </row>
    <row r="76" spans="1:26" ht="18" customHeight="1" thickTop="1" x14ac:dyDescent="0.3">
      <c r="A76" s="32">
        <v>73</v>
      </c>
      <c r="B76" s="43" t="s">
        <v>114</v>
      </c>
      <c r="C76" s="28" t="s">
        <v>110</v>
      </c>
      <c r="D76" s="28" t="s">
        <v>18</v>
      </c>
      <c r="E76" s="28" t="str">
        <f>VLOOKUP(D76,Parámetros!$B$3:$C$17,2,0)</f>
        <v>Estratégico</v>
      </c>
      <c r="F76" s="55" t="s">
        <v>92</v>
      </c>
      <c r="G76" s="28" t="s">
        <v>498</v>
      </c>
      <c r="H76" s="43" t="s">
        <v>499</v>
      </c>
      <c r="I76" s="28" t="s">
        <v>500</v>
      </c>
      <c r="J76" s="80">
        <v>0.05</v>
      </c>
      <c r="K76" s="28" t="s">
        <v>501</v>
      </c>
      <c r="L76" s="54">
        <f t="shared" si="2"/>
        <v>1</v>
      </c>
      <c r="M76" s="55" t="s">
        <v>400</v>
      </c>
      <c r="N76" s="43" t="s">
        <v>108</v>
      </c>
      <c r="O76" s="43">
        <v>1</v>
      </c>
      <c r="P76" s="38">
        <v>0</v>
      </c>
      <c r="Q76" s="38">
        <v>0</v>
      </c>
      <c r="R76" s="38">
        <v>0</v>
      </c>
      <c r="S76" s="38">
        <v>0</v>
      </c>
      <c r="T76" s="38">
        <v>0</v>
      </c>
      <c r="U76" s="38">
        <v>0</v>
      </c>
      <c r="V76" s="38">
        <v>0</v>
      </c>
      <c r="W76" s="38">
        <v>0</v>
      </c>
      <c r="X76" s="38">
        <v>0</v>
      </c>
      <c r="Y76" s="38">
        <v>0</v>
      </c>
    </row>
    <row r="77" spans="1:26" ht="18" customHeight="1" x14ac:dyDescent="0.3">
      <c r="A77" s="32">
        <v>74</v>
      </c>
      <c r="B77" s="32" t="s">
        <v>114</v>
      </c>
      <c r="C77" s="23" t="s">
        <v>110</v>
      </c>
      <c r="D77" s="23" t="s">
        <v>18</v>
      </c>
      <c r="E77" s="23" t="str">
        <f>VLOOKUP(D77,Parámetros!$B$3:$C$17,2,0)</f>
        <v>Estratégico</v>
      </c>
      <c r="F77" s="41" t="s">
        <v>92</v>
      </c>
      <c r="G77" s="23" t="s">
        <v>502</v>
      </c>
      <c r="H77" s="32" t="s">
        <v>503</v>
      </c>
      <c r="I77" s="41" t="s">
        <v>504</v>
      </c>
      <c r="J77" s="49">
        <v>0.05</v>
      </c>
      <c r="K77" s="23" t="s">
        <v>505</v>
      </c>
      <c r="L77" s="57">
        <f t="shared" si="2"/>
        <v>1</v>
      </c>
      <c r="M77" s="41" t="s">
        <v>400</v>
      </c>
      <c r="N77" s="32" t="s">
        <v>108</v>
      </c>
      <c r="O77" s="32">
        <v>1</v>
      </c>
      <c r="P77" s="38">
        <v>0</v>
      </c>
      <c r="Q77" s="38">
        <v>0</v>
      </c>
      <c r="R77" s="38">
        <v>0</v>
      </c>
      <c r="S77" s="38">
        <v>0</v>
      </c>
      <c r="T77" s="38">
        <v>0</v>
      </c>
      <c r="U77" s="38">
        <v>0</v>
      </c>
      <c r="V77" s="38">
        <v>0</v>
      </c>
      <c r="W77" s="38">
        <v>0</v>
      </c>
      <c r="X77" s="38">
        <v>0</v>
      </c>
      <c r="Y77" s="38">
        <v>0</v>
      </c>
    </row>
    <row r="78" spans="1:26" ht="18" customHeight="1" x14ac:dyDescent="0.3">
      <c r="A78" s="32">
        <v>75</v>
      </c>
      <c r="B78" s="32" t="s">
        <v>114</v>
      </c>
      <c r="C78" s="23" t="s">
        <v>110</v>
      </c>
      <c r="D78" s="23" t="s">
        <v>18</v>
      </c>
      <c r="E78" s="23" t="str">
        <f>VLOOKUP(D78,Parámetros!$B$3:$C$17,2,0)</f>
        <v>Estratégico</v>
      </c>
      <c r="F78" s="41" t="s">
        <v>92</v>
      </c>
      <c r="G78" s="23" t="s">
        <v>506</v>
      </c>
      <c r="H78" s="32" t="s">
        <v>507</v>
      </c>
      <c r="I78" s="41" t="s">
        <v>508</v>
      </c>
      <c r="J78" s="49">
        <v>0.05</v>
      </c>
      <c r="K78" s="23" t="s">
        <v>509</v>
      </c>
      <c r="L78" s="57">
        <f t="shared" si="2"/>
        <v>1</v>
      </c>
      <c r="M78" s="41" t="s">
        <v>400</v>
      </c>
      <c r="N78" s="32" t="s">
        <v>108</v>
      </c>
      <c r="O78" s="32">
        <v>1</v>
      </c>
      <c r="P78" s="38">
        <v>0</v>
      </c>
      <c r="Q78" s="38">
        <v>0</v>
      </c>
      <c r="R78" s="38">
        <v>0</v>
      </c>
      <c r="S78" s="38">
        <v>0</v>
      </c>
      <c r="T78" s="38">
        <v>0</v>
      </c>
      <c r="U78" s="38">
        <v>0</v>
      </c>
      <c r="V78" s="38">
        <v>0</v>
      </c>
      <c r="W78" s="38">
        <v>0</v>
      </c>
      <c r="X78" s="38">
        <v>0</v>
      </c>
      <c r="Y78" s="38">
        <v>0</v>
      </c>
    </row>
    <row r="79" spans="1:26" ht="18" customHeight="1" x14ac:dyDescent="0.3">
      <c r="A79" s="32">
        <v>76</v>
      </c>
      <c r="B79" s="32" t="s">
        <v>114</v>
      </c>
      <c r="C79" s="23" t="s">
        <v>110</v>
      </c>
      <c r="D79" s="23" t="s">
        <v>18</v>
      </c>
      <c r="E79" s="23" t="str">
        <f>VLOOKUP(D79,Parámetros!$B$3:$C$17,2,0)</f>
        <v>Estratégico</v>
      </c>
      <c r="F79" s="41" t="s">
        <v>92</v>
      </c>
      <c r="G79" s="23" t="s">
        <v>510</v>
      </c>
      <c r="H79" s="32" t="s">
        <v>511</v>
      </c>
      <c r="I79" s="41" t="s">
        <v>512</v>
      </c>
      <c r="J79" s="49">
        <v>0.25</v>
      </c>
      <c r="K79" s="23" t="s">
        <v>513</v>
      </c>
      <c r="L79" s="57">
        <f t="shared" si="2"/>
        <v>1</v>
      </c>
      <c r="M79" s="41" t="s">
        <v>400</v>
      </c>
      <c r="N79" s="32" t="s">
        <v>108</v>
      </c>
      <c r="O79" s="32">
        <v>1</v>
      </c>
      <c r="P79" s="38">
        <v>0</v>
      </c>
      <c r="Q79" s="38">
        <v>0</v>
      </c>
      <c r="R79" s="38">
        <v>0</v>
      </c>
      <c r="S79" s="38">
        <v>0</v>
      </c>
      <c r="T79" s="38">
        <v>0</v>
      </c>
      <c r="U79" s="38">
        <v>0</v>
      </c>
      <c r="V79" s="38">
        <v>0</v>
      </c>
      <c r="W79" s="38">
        <v>0</v>
      </c>
      <c r="X79" s="38">
        <v>0</v>
      </c>
      <c r="Y79" s="38">
        <v>0</v>
      </c>
    </row>
    <row r="80" spans="1:26" ht="18" customHeight="1" thickBot="1" x14ac:dyDescent="0.35">
      <c r="A80" s="32">
        <v>77</v>
      </c>
      <c r="B80" s="42" t="s">
        <v>114</v>
      </c>
      <c r="C80" s="24" t="s">
        <v>110</v>
      </c>
      <c r="D80" s="24" t="s">
        <v>18</v>
      </c>
      <c r="E80" s="24" t="str">
        <f>VLOOKUP(D80,Parámetros!$B$3:$C$17,2,0)</f>
        <v>Estratégico</v>
      </c>
      <c r="F80" s="59" t="s">
        <v>92</v>
      </c>
      <c r="G80" s="24" t="s">
        <v>514</v>
      </c>
      <c r="H80" s="42" t="s">
        <v>515</v>
      </c>
      <c r="I80" s="59" t="s">
        <v>516</v>
      </c>
      <c r="J80" s="50">
        <v>0.1</v>
      </c>
      <c r="K80" s="24" t="s">
        <v>517</v>
      </c>
      <c r="L80" s="61">
        <f t="shared" si="2"/>
        <v>43000</v>
      </c>
      <c r="M80" s="59" t="s">
        <v>517</v>
      </c>
      <c r="N80" s="42" t="s">
        <v>108</v>
      </c>
      <c r="O80" s="62">
        <v>3000</v>
      </c>
      <c r="P80" s="38">
        <v>0</v>
      </c>
      <c r="Q80" s="38">
        <v>0</v>
      </c>
      <c r="R80" s="38">
        <v>0</v>
      </c>
      <c r="S80" s="38">
        <v>0</v>
      </c>
      <c r="T80" s="38">
        <v>0</v>
      </c>
      <c r="U80" s="38">
        <v>0</v>
      </c>
      <c r="V80" s="38">
        <v>0</v>
      </c>
      <c r="W80" s="38">
        <v>0</v>
      </c>
      <c r="X80" s="38">
        <v>0</v>
      </c>
      <c r="Y80" s="62">
        <v>40000</v>
      </c>
    </row>
    <row r="81" spans="1:25" ht="18" customHeight="1" thickTop="1" thickBot="1" x14ac:dyDescent="0.35">
      <c r="A81" s="32">
        <v>78</v>
      </c>
      <c r="B81" s="32" t="s">
        <v>114</v>
      </c>
      <c r="C81" s="23" t="s">
        <v>110</v>
      </c>
      <c r="D81" s="23" t="s">
        <v>18</v>
      </c>
      <c r="E81" s="23" t="str">
        <f>VLOOKUP(D81,Parámetros!$B$3:$C$17,2,0)</f>
        <v>Estratégico</v>
      </c>
      <c r="F81" s="41" t="s">
        <v>94</v>
      </c>
      <c r="G81" s="23" t="s">
        <v>518</v>
      </c>
      <c r="H81" s="32" t="s">
        <v>487</v>
      </c>
      <c r="I81" s="41" t="s">
        <v>519</v>
      </c>
      <c r="J81" s="56">
        <v>0.1</v>
      </c>
      <c r="K81" s="23" t="s">
        <v>520</v>
      </c>
      <c r="L81" s="57">
        <f t="shared" si="2"/>
        <v>1</v>
      </c>
      <c r="M81" s="41" t="s">
        <v>521</v>
      </c>
      <c r="N81" s="32" t="s">
        <v>108</v>
      </c>
      <c r="O81" s="32">
        <v>1</v>
      </c>
      <c r="P81" s="38">
        <v>0</v>
      </c>
      <c r="Q81" s="38">
        <v>0</v>
      </c>
      <c r="R81" s="38">
        <v>0</v>
      </c>
      <c r="S81" s="38">
        <v>0</v>
      </c>
      <c r="T81" s="38">
        <v>0</v>
      </c>
      <c r="U81" s="38">
        <v>0</v>
      </c>
      <c r="V81" s="38">
        <v>0</v>
      </c>
      <c r="W81" s="38">
        <v>0</v>
      </c>
      <c r="X81" s="38">
        <v>0</v>
      </c>
      <c r="Y81" s="38">
        <v>0</v>
      </c>
    </row>
    <row r="82" spans="1:25" ht="18" customHeight="1" thickTop="1" thickBot="1" x14ac:dyDescent="0.35">
      <c r="A82" s="32">
        <v>79</v>
      </c>
      <c r="B82" s="48" t="s">
        <v>114</v>
      </c>
      <c r="C82" s="40" t="s">
        <v>110</v>
      </c>
      <c r="D82" s="40" t="s">
        <v>18</v>
      </c>
      <c r="E82" s="40" t="str">
        <f>VLOOKUP(D82,Parámetros!$B$3:$C$17,2,0)</f>
        <v>Estratégico</v>
      </c>
      <c r="F82" s="52" t="s">
        <v>128</v>
      </c>
      <c r="G82" s="40" t="s">
        <v>251</v>
      </c>
      <c r="H82" s="48" t="s">
        <v>522</v>
      </c>
      <c r="I82" s="40" t="s">
        <v>253</v>
      </c>
      <c r="J82" s="78">
        <v>0.05</v>
      </c>
      <c r="K82" s="40" t="s">
        <v>254</v>
      </c>
      <c r="L82" s="51">
        <f t="shared" si="2"/>
        <v>10</v>
      </c>
      <c r="M82" s="52" t="s">
        <v>255</v>
      </c>
      <c r="N82" s="48" t="s">
        <v>108</v>
      </c>
      <c r="O82" s="48">
        <v>1</v>
      </c>
      <c r="P82" s="48">
        <v>1</v>
      </c>
      <c r="Q82" s="48">
        <v>1</v>
      </c>
      <c r="R82" s="48">
        <v>1</v>
      </c>
      <c r="S82" s="48">
        <v>1</v>
      </c>
      <c r="T82" s="48">
        <v>1</v>
      </c>
      <c r="U82" s="48">
        <v>1</v>
      </c>
      <c r="V82" s="48">
        <v>1</v>
      </c>
      <c r="W82" s="48">
        <v>1</v>
      </c>
      <c r="X82" s="48">
        <v>1</v>
      </c>
      <c r="Y82" s="38">
        <v>0</v>
      </c>
    </row>
    <row r="83" spans="1:25" ht="18" customHeight="1" thickTop="1" x14ac:dyDescent="0.3">
      <c r="A83" s="32">
        <v>80</v>
      </c>
      <c r="B83" s="43" t="s">
        <v>114</v>
      </c>
      <c r="C83" s="28" t="s">
        <v>111</v>
      </c>
      <c r="D83" s="28" t="s">
        <v>18</v>
      </c>
      <c r="E83" s="28" t="str">
        <f>VLOOKUP(D83,Parámetros!$B$3:$C$17,2,0)</f>
        <v>Estratégico</v>
      </c>
      <c r="F83" s="55" t="s">
        <v>143</v>
      </c>
      <c r="G83" s="55" t="s">
        <v>523</v>
      </c>
      <c r="H83" s="53" t="s">
        <v>524</v>
      </c>
      <c r="I83" s="55" t="s">
        <v>525</v>
      </c>
      <c r="J83" s="53">
        <v>0.5</v>
      </c>
      <c r="K83" s="28" t="s">
        <v>526</v>
      </c>
      <c r="L83" s="54">
        <f t="shared" si="2"/>
        <v>12</v>
      </c>
      <c r="M83" s="55" t="s">
        <v>527</v>
      </c>
      <c r="N83" s="43" t="s">
        <v>108</v>
      </c>
      <c r="O83" s="43">
        <v>2</v>
      </c>
      <c r="P83" s="38">
        <v>0</v>
      </c>
      <c r="Q83" s="43">
        <v>2</v>
      </c>
      <c r="R83" s="38">
        <v>0</v>
      </c>
      <c r="S83" s="43">
        <v>2</v>
      </c>
      <c r="T83" s="38">
        <v>0</v>
      </c>
      <c r="U83" s="43">
        <v>2</v>
      </c>
      <c r="V83" s="38">
        <v>0</v>
      </c>
      <c r="W83" s="43">
        <v>2</v>
      </c>
      <c r="X83" s="38">
        <v>0</v>
      </c>
      <c r="Y83" s="43">
        <v>2</v>
      </c>
    </row>
    <row r="84" spans="1:25" ht="18" customHeight="1" thickBot="1" x14ac:dyDescent="0.35">
      <c r="A84" s="32">
        <v>81</v>
      </c>
      <c r="B84" s="42" t="s">
        <v>114</v>
      </c>
      <c r="C84" s="24" t="s">
        <v>111</v>
      </c>
      <c r="D84" s="24" t="s">
        <v>18</v>
      </c>
      <c r="E84" s="24" t="str">
        <f>VLOOKUP(D84,Parámetros!$B$3:$C$17,2,0)</f>
        <v>Estratégico</v>
      </c>
      <c r="F84" s="59" t="s">
        <v>143</v>
      </c>
      <c r="G84" s="59" t="s">
        <v>528</v>
      </c>
      <c r="H84" s="58" t="s">
        <v>529</v>
      </c>
      <c r="I84" s="59" t="s">
        <v>530</v>
      </c>
      <c r="J84" s="58">
        <v>0.5</v>
      </c>
      <c r="K84" s="24" t="s">
        <v>531</v>
      </c>
      <c r="L84" s="60">
        <f t="shared" si="2"/>
        <v>11</v>
      </c>
      <c r="M84" s="59" t="s">
        <v>532</v>
      </c>
      <c r="N84" s="42" t="s">
        <v>108</v>
      </c>
      <c r="O84" s="42">
        <v>1</v>
      </c>
      <c r="P84" s="42">
        <v>1</v>
      </c>
      <c r="Q84" s="42">
        <v>1</v>
      </c>
      <c r="R84" s="42">
        <v>1</v>
      </c>
      <c r="S84" s="42">
        <v>1</v>
      </c>
      <c r="T84" s="42">
        <v>1</v>
      </c>
      <c r="U84" s="42">
        <v>1</v>
      </c>
      <c r="V84" s="42">
        <v>1</v>
      </c>
      <c r="W84" s="42">
        <v>1</v>
      </c>
      <c r="X84" s="42">
        <v>1</v>
      </c>
      <c r="Y84" s="42">
        <v>1</v>
      </c>
    </row>
    <row r="85" spans="1:25" ht="18" customHeight="1" thickTop="1" x14ac:dyDescent="0.3">
      <c r="A85" s="32">
        <v>82</v>
      </c>
      <c r="B85" s="43" t="s">
        <v>114</v>
      </c>
      <c r="C85" s="28" t="s">
        <v>111</v>
      </c>
      <c r="D85" s="28" t="s">
        <v>18</v>
      </c>
      <c r="E85" s="28" t="str">
        <f>VLOOKUP(D85,Parámetros!$B$3:$C$17,2,0)</f>
        <v>Estratégico</v>
      </c>
      <c r="F85" s="55" t="s">
        <v>144</v>
      </c>
      <c r="G85" s="55" t="s">
        <v>533</v>
      </c>
      <c r="H85" s="43" t="s">
        <v>534</v>
      </c>
      <c r="I85" s="55" t="s">
        <v>535</v>
      </c>
      <c r="J85" s="53">
        <v>0.3</v>
      </c>
      <c r="K85" s="28" t="s">
        <v>536</v>
      </c>
      <c r="L85" s="54">
        <f t="shared" si="2"/>
        <v>10</v>
      </c>
      <c r="M85" s="55" t="s">
        <v>400</v>
      </c>
      <c r="N85" s="43" t="s">
        <v>108</v>
      </c>
      <c r="O85" s="43">
        <v>1</v>
      </c>
      <c r="P85" s="43">
        <v>1</v>
      </c>
      <c r="Q85" s="43">
        <v>1</v>
      </c>
      <c r="R85" s="43">
        <v>1</v>
      </c>
      <c r="S85" s="43">
        <v>1</v>
      </c>
      <c r="T85" s="43">
        <v>1</v>
      </c>
      <c r="U85" s="43">
        <v>1</v>
      </c>
      <c r="V85" s="43">
        <v>1</v>
      </c>
      <c r="W85" s="43">
        <v>1</v>
      </c>
      <c r="X85" s="43">
        <v>1</v>
      </c>
      <c r="Y85" s="38">
        <v>0</v>
      </c>
    </row>
    <row r="86" spans="1:25" ht="18" customHeight="1" x14ac:dyDescent="0.3">
      <c r="A86" s="32">
        <v>83</v>
      </c>
      <c r="B86" s="32" t="s">
        <v>114</v>
      </c>
      <c r="C86" s="23" t="s">
        <v>111</v>
      </c>
      <c r="D86" s="23" t="s">
        <v>18</v>
      </c>
      <c r="E86" s="23" t="str">
        <f>VLOOKUP(D86,Parámetros!$B$3:$C$17,2,0)</f>
        <v>Estratégico</v>
      </c>
      <c r="F86" s="41" t="s">
        <v>144</v>
      </c>
      <c r="G86" s="41" t="s">
        <v>537</v>
      </c>
      <c r="H86" s="32" t="s">
        <v>538</v>
      </c>
      <c r="I86" s="41" t="s">
        <v>539</v>
      </c>
      <c r="J86" s="56">
        <v>0.3</v>
      </c>
      <c r="K86" s="23" t="s">
        <v>540</v>
      </c>
      <c r="L86" s="57">
        <f t="shared" si="2"/>
        <v>1</v>
      </c>
      <c r="M86" s="41" t="s">
        <v>541</v>
      </c>
      <c r="N86" s="32" t="s">
        <v>108</v>
      </c>
      <c r="O86" s="57">
        <v>1</v>
      </c>
      <c r="P86" s="38">
        <v>0</v>
      </c>
      <c r="Q86" s="38">
        <v>0</v>
      </c>
      <c r="R86" s="38">
        <v>0</v>
      </c>
      <c r="S86" s="38">
        <v>0</v>
      </c>
      <c r="T86" s="38">
        <v>0</v>
      </c>
      <c r="U86" s="38">
        <v>0</v>
      </c>
      <c r="V86" s="38">
        <v>0</v>
      </c>
      <c r="W86" s="38">
        <v>0</v>
      </c>
      <c r="X86" s="38">
        <v>0</v>
      </c>
      <c r="Y86" s="38">
        <v>0</v>
      </c>
    </row>
    <row r="87" spans="1:25" ht="18" customHeight="1" thickBot="1" x14ac:dyDescent="0.35">
      <c r="A87" s="32">
        <v>84</v>
      </c>
      <c r="B87" s="42" t="s">
        <v>114</v>
      </c>
      <c r="C87" s="24" t="s">
        <v>111</v>
      </c>
      <c r="D87" s="24" t="s">
        <v>18</v>
      </c>
      <c r="E87" s="24" t="str">
        <f>VLOOKUP(D87,Parámetros!$B$3:$C$17,2,0)</f>
        <v>Estratégico</v>
      </c>
      <c r="F87" s="59" t="s">
        <v>144</v>
      </c>
      <c r="G87" s="59" t="s">
        <v>542</v>
      </c>
      <c r="H87" s="42" t="s">
        <v>543</v>
      </c>
      <c r="I87" s="59" t="s">
        <v>544</v>
      </c>
      <c r="J87" s="58">
        <v>0.4</v>
      </c>
      <c r="K87" s="24" t="s">
        <v>545</v>
      </c>
      <c r="L87" s="58">
        <f>SUBTOTAL(9,N87:Y87)</f>
        <v>1</v>
      </c>
      <c r="M87" s="59" t="s">
        <v>546</v>
      </c>
      <c r="N87" s="42" t="s">
        <v>108</v>
      </c>
      <c r="O87" s="36">
        <v>0</v>
      </c>
      <c r="P87" s="38">
        <v>0</v>
      </c>
      <c r="Q87" s="38">
        <v>0</v>
      </c>
      <c r="R87" s="38">
        <v>0</v>
      </c>
      <c r="S87" s="50">
        <v>0.5</v>
      </c>
      <c r="T87" s="38">
        <v>0</v>
      </c>
      <c r="U87" s="38">
        <v>0</v>
      </c>
      <c r="V87" s="38">
        <v>0</v>
      </c>
      <c r="W87" s="38">
        <v>0</v>
      </c>
      <c r="X87" s="50">
        <v>0.5</v>
      </c>
      <c r="Y87" s="38">
        <v>0</v>
      </c>
    </row>
    <row r="88" spans="1:25" ht="18" customHeight="1" thickTop="1" x14ac:dyDescent="0.3">
      <c r="A88" s="32">
        <v>85</v>
      </c>
      <c r="B88" s="43" t="s">
        <v>114</v>
      </c>
      <c r="C88" s="28" t="s">
        <v>111</v>
      </c>
      <c r="D88" s="28" t="s">
        <v>18</v>
      </c>
      <c r="E88" s="28" t="str">
        <f>VLOOKUP(D88,Parámetros!$B$3:$C$17,2,0)</f>
        <v>Estratégico</v>
      </c>
      <c r="F88" s="55" t="s">
        <v>146</v>
      </c>
      <c r="G88" s="55" t="s">
        <v>547</v>
      </c>
      <c r="H88" s="43" t="s">
        <v>548</v>
      </c>
      <c r="I88" s="55" t="s">
        <v>549</v>
      </c>
      <c r="J88" s="53">
        <v>0.4</v>
      </c>
      <c r="K88" s="28" t="s">
        <v>550</v>
      </c>
      <c r="L88" s="54">
        <f t="shared" ref="L88:L98" si="4">+SUM(N88:Y88)</f>
        <v>12</v>
      </c>
      <c r="M88" s="55" t="s">
        <v>217</v>
      </c>
      <c r="N88" s="43">
        <v>1</v>
      </c>
      <c r="O88" s="43">
        <v>1</v>
      </c>
      <c r="P88" s="43">
        <v>1</v>
      </c>
      <c r="Q88" s="43">
        <v>1</v>
      </c>
      <c r="R88" s="43">
        <v>1</v>
      </c>
      <c r="S88" s="43">
        <v>1</v>
      </c>
      <c r="T88" s="43">
        <v>1</v>
      </c>
      <c r="U88" s="43">
        <v>1</v>
      </c>
      <c r="V88" s="43">
        <v>1</v>
      </c>
      <c r="W88" s="43">
        <v>1</v>
      </c>
      <c r="X88" s="43">
        <v>1</v>
      </c>
      <c r="Y88" s="43">
        <v>1</v>
      </c>
    </row>
    <row r="89" spans="1:25" ht="18" customHeight="1" x14ac:dyDescent="0.3">
      <c r="A89" s="32">
        <v>86</v>
      </c>
      <c r="B89" s="32" t="s">
        <v>114</v>
      </c>
      <c r="C89" s="23" t="s">
        <v>111</v>
      </c>
      <c r="D89" s="23" t="s">
        <v>18</v>
      </c>
      <c r="E89" s="23" t="str">
        <f>VLOOKUP(D89,Parámetros!$B$3:$C$17,2,0)</f>
        <v>Estratégico</v>
      </c>
      <c r="F89" s="41" t="s">
        <v>146</v>
      </c>
      <c r="G89" s="41" t="s">
        <v>551</v>
      </c>
      <c r="H89" s="32" t="s">
        <v>552</v>
      </c>
      <c r="I89" s="41" t="s">
        <v>553</v>
      </c>
      <c r="J89" s="56">
        <v>0.3</v>
      </c>
      <c r="K89" s="23" t="s">
        <v>554</v>
      </c>
      <c r="L89" s="57">
        <f t="shared" si="4"/>
        <v>36</v>
      </c>
      <c r="M89" s="41" t="s">
        <v>555</v>
      </c>
      <c r="N89" s="32">
        <v>3</v>
      </c>
      <c r="O89" s="32">
        <v>3</v>
      </c>
      <c r="P89" s="32">
        <v>3</v>
      </c>
      <c r="Q89" s="32">
        <v>3</v>
      </c>
      <c r="R89" s="32">
        <v>3</v>
      </c>
      <c r="S89" s="32">
        <v>3</v>
      </c>
      <c r="T89" s="32">
        <v>3</v>
      </c>
      <c r="U89" s="32">
        <v>3</v>
      </c>
      <c r="V89" s="32">
        <v>3</v>
      </c>
      <c r="W89" s="32">
        <v>3</v>
      </c>
      <c r="X89" s="32">
        <v>3</v>
      </c>
      <c r="Y89" s="32">
        <v>3</v>
      </c>
    </row>
    <row r="90" spans="1:25" ht="18" customHeight="1" thickBot="1" x14ac:dyDescent="0.35">
      <c r="A90" s="32">
        <v>87</v>
      </c>
      <c r="B90" s="42" t="s">
        <v>114</v>
      </c>
      <c r="C90" s="24" t="s">
        <v>111</v>
      </c>
      <c r="D90" s="24" t="s">
        <v>18</v>
      </c>
      <c r="E90" s="24" t="str">
        <f>VLOOKUP(D90,Parámetros!$B$3:$C$17,2,0)</f>
        <v>Estratégico</v>
      </c>
      <c r="F90" s="59" t="s">
        <v>146</v>
      </c>
      <c r="G90" s="59" t="s">
        <v>556</v>
      </c>
      <c r="H90" s="42" t="s">
        <v>557</v>
      </c>
      <c r="I90" s="59" t="s">
        <v>558</v>
      </c>
      <c r="J90" s="58">
        <v>0.3</v>
      </c>
      <c r="K90" s="24" t="s">
        <v>559</v>
      </c>
      <c r="L90" s="60">
        <f t="shared" si="4"/>
        <v>12</v>
      </c>
      <c r="M90" s="59" t="s">
        <v>560</v>
      </c>
      <c r="N90" s="42">
        <v>1</v>
      </c>
      <c r="O90" s="42">
        <v>1</v>
      </c>
      <c r="P90" s="42">
        <v>1</v>
      </c>
      <c r="Q90" s="42">
        <v>1</v>
      </c>
      <c r="R90" s="42">
        <v>1</v>
      </c>
      <c r="S90" s="42">
        <v>1</v>
      </c>
      <c r="T90" s="42">
        <v>1</v>
      </c>
      <c r="U90" s="42">
        <v>1</v>
      </c>
      <c r="V90" s="42">
        <v>1</v>
      </c>
      <c r="W90" s="42">
        <v>1</v>
      </c>
      <c r="X90" s="42">
        <v>1</v>
      </c>
      <c r="Y90" s="42">
        <v>1</v>
      </c>
    </row>
    <row r="91" spans="1:25" ht="18" customHeight="1" thickTop="1" x14ac:dyDescent="0.3">
      <c r="A91" s="32">
        <v>88</v>
      </c>
      <c r="B91" s="43" t="s">
        <v>114</v>
      </c>
      <c r="C91" s="28" t="s">
        <v>111</v>
      </c>
      <c r="D91" s="28" t="s">
        <v>18</v>
      </c>
      <c r="E91" s="28" t="str">
        <f>VLOOKUP(D91,Parámetros!$B$3:$C$17,2,0)</f>
        <v>Estratégico</v>
      </c>
      <c r="F91" s="55" t="s">
        <v>147</v>
      </c>
      <c r="G91" s="55" t="s">
        <v>561</v>
      </c>
      <c r="H91" s="43" t="s">
        <v>562</v>
      </c>
      <c r="I91" s="55" t="s">
        <v>563</v>
      </c>
      <c r="J91" s="53">
        <v>0.3</v>
      </c>
      <c r="K91" s="28" t="s">
        <v>564</v>
      </c>
      <c r="L91" s="54">
        <f t="shared" si="4"/>
        <v>3</v>
      </c>
      <c r="M91" s="55" t="s">
        <v>565</v>
      </c>
      <c r="N91" s="43">
        <v>1</v>
      </c>
      <c r="O91" s="36">
        <v>0</v>
      </c>
      <c r="P91" s="43">
        <v>1</v>
      </c>
      <c r="Q91" s="38">
        <v>0</v>
      </c>
      <c r="R91" s="38">
        <v>0</v>
      </c>
      <c r="S91" s="43">
        <v>1</v>
      </c>
      <c r="T91" s="38">
        <v>0</v>
      </c>
      <c r="U91" s="38">
        <v>0</v>
      </c>
      <c r="V91" s="38">
        <v>0</v>
      </c>
      <c r="W91" s="38">
        <v>0</v>
      </c>
      <c r="X91" s="38">
        <v>0</v>
      </c>
      <c r="Y91" s="38">
        <v>0</v>
      </c>
    </row>
    <row r="92" spans="1:25" ht="18" customHeight="1" x14ac:dyDescent="0.3">
      <c r="A92" s="32">
        <v>89</v>
      </c>
      <c r="B92" s="32" t="s">
        <v>114</v>
      </c>
      <c r="C92" s="23" t="s">
        <v>111</v>
      </c>
      <c r="D92" s="23" t="s">
        <v>18</v>
      </c>
      <c r="E92" s="23" t="str">
        <f>VLOOKUP(D92,Parámetros!$B$3:$C$17,2,0)</f>
        <v>Estratégico</v>
      </c>
      <c r="F92" s="41" t="s">
        <v>147</v>
      </c>
      <c r="G92" s="41" t="s">
        <v>566</v>
      </c>
      <c r="H92" s="32" t="s">
        <v>567</v>
      </c>
      <c r="I92" s="41" t="s">
        <v>568</v>
      </c>
      <c r="J92" s="56">
        <v>0.4</v>
      </c>
      <c r="K92" s="23" t="s">
        <v>569</v>
      </c>
      <c r="L92" s="57">
        <f t="shared" si="4"/>
        <v>12</v>
      </c>
      <c r="M92" s="41" t="s">
        <v>217</v>
      </c>
      <c r="N92" s="32">
        <v>1</v>
      </c>
      <c r="O92" s="32">
        <v>1</v>
      </c>
      <c r="P92" s="32">
        <v>1</v>
      </c>
      <c r="Q92" s="32">
        <v>1</v>
      </c>
      <c r="R92" s="32">
        <v>1</v>
      </c>
      <c r="S92" s="32">
        <v>1</v>
      </c>
      <c r="T92" s="32">
        <v>1</v>
      </c>
      <c r="U92" s="32">
        <v>1</v>
      </c>
      <c r="V92" s="32">
        <v>1</v>
      </c>
      <c r="W92" s="32">
        <v>1</v>
      </c>
      <c r="X92" s="32">
        <v>1</v>
      </c>
      <c r="Y92" s="32">
        <v>1</v>
      </c>
    </row>
    <row r="93" spans="1:25" ht="18" customHeight="1" thickBot="1" x14ac:dyDescent="0.35">
      <c r="A93" s="32">
        <v>90</v>
      </c>
      <c r="B93" s="42" t="s">
        <v>114</v>
      </c>
      <c r="C93" s="24" t="s">
        <v>111</v>
      </c>
      <c r="D93" s="24" t="s">
        <v>18</v>
      </c>
      <c r="E93" s="24" t="str">
        <f>VLOOKUP(D93,Parámetros!$B$3:$C$17,2,0)</f>
        <v>Estratégico</v>
      </c>
      <c r="F93" s="59" t="s">
        <v>147</v>
      </c>
      <c r="G93" s="59" t="s">
        <v>570</v>
      </c>
      <c r="H93" s="42" t="s">
        <v>571</v>
      </c>
      <c r="I93" s="59" t="s">
        <v>572</v>
      </c>
      <c r="J93" s="58">
        <v>0.3</v>
      </c>
      <c r="K93" s="24" t="s">
        <v>569</v>
      </c>
      <c r="L93" s="60">
        <f t="shared" si="4"/>
        <v>12</v>
      </c>
      <c r="M93" s="59" t="s">
        <v>217</v>
      </c>
      <c r="N93" s="42">
        <v>1</v>
      </c>
      <c r="O93" s="42">
        <v>1</v>
      </c>
      <c r="P93" s="42">
        <v>1</v>
      </c>
      <c r="Q93" s="42">
        <v>1</v>
      </c>
      <c r="R93" s="42">
        <v>1</v>
      </c>
      <c r="S93" s="42">
        <v>1</v>
      </c>
      <c r="T93" s="42">
        <v>1</v>
      </c>
      <c r="U93" s="42">
        <v>1</v>
      </c>
      <c r="V93" s="42">
        <v>1</v>
      </c>
      <c r="W93" s="42">
        <v>1</v>
      </c>
      <c r="X93" s="42">
        <v>1</v>
      </c>
      <c r="Y93" s="42">
        <v>1</v>
      </c>
    </row>
    <row r="94" spans="1:25" ht="18" customHeight="1" thickTop="1" x14ac:dyDescent="0.3">
      <c r="A94" s="32">
        <v>91</v>
      </c>
      <c r="B94" s="43" t="s">
        <v>114</v>
      </c>
      <c r="C94" s="28" t="s">
        <v>111</v>
      </c>
      <c r="D94" s="28" t="s">
        <v>18</v>
      </c>
      <c r="E94" s="28" t="str">
        <f>VLOOKUP(D94,Parámetros!$B$3:$C$17,2,0)</f>
        <v>Estratégico</v>
      </c>
      <c r="F94" s="55" t="s">
        <v>150</v>
      </c>
      <c r="G94" s="55" t="s">
        <v>573</v>
      </c>
      <c r="H94" s="43" t="s">
        <v>574</v>
      </c>
      <c r="I94" s="55" t="s">
        <v>575</v>
      </c>
      <c r="J94" s="53">
        <v>0.3</v>
      </c>
      <c r="K94" s="28" t="s">
        <v>576</v>
      </c>
      <c r="L94" s="54">
        <f t="shared" si="4"/>
        <v>1</v>
      </c>
      <c r="M94" s="55" t="s">
        <v>577</v>
      </c>
      <c r="N94" s="43">
        <v>1</v>
      </c>
      <c r="O94" s="36">
        <v>0</v>
      </c>
      <c r="P94" s="38">
        <v>0</v>
      </c>
      <c r="Q94" s="38">
        <v>0</v>
      </c>
      <c r="R94" s="38">
        <v>0</v>
      </c>
      <c r="S94" s="38">
        <v>0</v>
      </c>
      <c r="T94" s="38">
        <v>0</v>
      </c>
      <c r="U94" s="38">
        <v>0</v>
      </c>
      <c r="V94" s="38">
        <v>0</v>
      </c>
      <c r="W94" s="38">
        <v>0</v>
      </c>
      <c r="X94" s="38">
        <v>0</v>
      </c>
      <c r="Y94" s="38">
        <v>0</v>
      </c>
    </row>
    <row r="95" spans="1:25" ht="18" customHeight="1" x14ac:dyDescent="0.3">
      <c r="A95" s="32">
        <v>92</v>
      </c>
      <c r="B95" s="32" t="s">
        <v>114</v>
      </c>
      <c r="C95" s="23" t="s">
        <v>111</v>
      </c>
      <c r="D95" s="23" t="s">
        <v>18</v>
      </c>
      <c r="E95" s="23" t="str">
        <f>VLOOKUP(D95,Parámetros!$B$3:$C$17,2,0)</f>
        <v>Estratégico</v>
      </c>
      <c r="F95" s="41" t="s">
        <v>150</v>
      </c>
      <c r="G95" s="41" t="s">
        <v>578</v>
      </c>
      <c r="H95" s="32" t="s">
        <v>579</v>
      </c>
      <c r="I95" s="41" t="s">
        <v>580</v>
      </c>
      <c r="J95" s="56">
        <v>0.3</v>
      </c>
      <c r="K95" s="23" t="s">
        <v>581</v>
      </c>
      <c r="L95" s="57">
        <f t="shared" si="4"/>
        <v>11</v>
      </c>
      <c r="M95" s="41" t="s">
        <v>532</v>
      </c>
      <c r="N95" s="32" t="s">
        <v>108</v>
      </c>
      <c r="O95" s="32">
        <v>1</v>
      </c>
      <c r="P95" s="32">
        <v>1</v>
      </c>
      <c r="Q95" s="32">
        <v>1</v>
      </c>
      <c r="R95" s="32">
        <v>1</v>
      </c>
      <c r="S95" s="32">
        <v>1</v>
      </c>
      <c r="T95" s="32">
        <v>1</v>
      </c>
      <c r="U95" s="32">
        <v>1</v>
      </c>
      <c r="V95" s="32">
        <v>1</v>
      </c>
      <c r="W95" s="32">
        <v>1</v>
      </c>
      <c r="X95" s="32">
        <v>1</v>
      </c>
      <c r="Y95" s="32">
        <v>1</v>
      </c>
    </row>
    <row r="96" spans="1:25" ht="18" customHeight="1" thickBot="1" x14ac:dyDescent="0.35">
      <c r="A96" s="32">
        <v>93</v>
      </c>
      <c r="B96" s="42" t="s">
        <v>114</v>
      </c>
      <c r="C96" s="24" t="s">
        <v>111</v>
      </c>
      <c r="D96" s="24" t="s">
        <v>18</v>
      </c>
      <c r="E96" s="24" t="str">
        <f>VLOOKUP(D96,Parámetros!$B$3:$C$17,2,0)</f>
        <v>Estratégico</v>
      </c>
      <c r="F96" s="59" t="s">
        <v>150</v>
      </c>
      <c r="G96" s="59" t="s">
        <v>582</v>
      </c>
      <c r="H96" s="42" t="s">
        <v>583</v>
      </c>
      <c r="I96" s="59" t="s">
        <v>584</v>
      </c>
      <c r="J96" s="58">
        <v>0.4</v>
      </c>
      <c r="K96" s="114" t="s">
        <v>585</v>
      </c>
      <c r="L96" s="60">
        <f t="shared" si="4"/>
        <v>5</v>
      </c>
      <c r="M96" s="59" t="s">
        <v>586</v>
      </c>
      <c r="N96" s="42" t="s">
        <v>108</v>
      </c>
      <c r="O96" s="36">
        <v>0</v>
      </c>
      <c r="P96" s="38">
        <v>0</v>
      </c>
      <c r="Q96" s="38">
        <v>0</v>
      </c>
      <c r="R96" s="38">
        <v>0</v>
      </c>
      <c r="S96" s="38">
        <v>0</v>
      </c>
      <c r="T96" s="38">
        <v>0</v>
      </c>
      <c r="U96" s="38">
        <v>0</v>
      </c>
      <c r="V96" s="42">
        <v>2</v>
      </c>
      <c r="W96" s="42">
        <v>1</v>
      </c>
      <c r="X96" s="42">
        <v>1</v>
      </c>
      <c r="Y96" s="42">
        <v>1</v>
      </c>
    </row>
    <row r="97" spans="1:26" ht="18" customHeight="1" thickTop="1" thickBot="1" x14ac:dyDescent="0.35">
      <c r="A97" s="32">
        <v>94</v>
      </c>
      <c r="B97" s="48" t="s">
        <v>114</v>
      </c>
      <c r="C97" s="40" t="s">
        <v>111</v>
      </c>
      <c r="D97" s="40" t="s">
        <v>18</v>
      </c>
      <c r="E97" s="40" t="str">
        <f>VLOOKUP(D97,Parámetros!$B$3:$C$17,2,0)</f>
        <v>Estratégico</v>
      </c>
      <c r="F97" s="52" t="s">
        <v>152</v>
      </c>
      <c r="G97" s="40" t="s">
        <v>587</v>
      </c>
      <c r="H97" s="48" t="s">
        <v>588</v>
      </c>
      <c r="I97" s="40" t="s">
        <v>268</v>
      </c>
      <c r="J97" s="74">
        <v>7.0000000000000007E-2</v>
      </c>
      <c r="K97" s="40" t="s">
        <v>269</v>
      </c>
      <c r="L97" s="51">
        <f t="shared" si="4"/>
        <v>24</v>
      </c>
      <c r="M97" s="40" t="s">
        <v>270</v>
      </c>
      <c r="N97" s="48">
        <v>2</v>
      </c>
      <c r="O97" s="48">
        <v>2</v>
      </c>
      <c r="P97" s="48">
        <v>2</v>
      </c>
      <c r="Q97" s="48">
        <v>2</v>
      </c>
      <c r="R97" s="48">
        <v>2</v>
      </c>
      <c r="S97" s="48">
        <v>2</v>
      </c>
      <c r="T97" s="48">
        <v>2</v>
      </c>
      <c r="U97" s="48">
        <v>2</v>
      </c>
      <c r="V97" s="48">
        <v>2</v>
      </c>
      <c r="W97" s="48">
        <v>2</v>
      </c>
      <c r="X97" s="48">
        <v>2</v>
      </c>
      <c r="Y97" s="48">
        <v>2</v>
      </c>
    </row>
    <row r="98" spans="1:26" ht="17.25" thickTop="1" x14ac:dyDescent="0.3">
      <c r="A98" s="32">
        <v>95</v>
      </c>
      <c r="B98" s="43" t="s">
        <v>113</v>
      </c>
      <c r="C98" s="28" t="s">
        <v>14</v>
      </c>
      <c r="D98" s="63" t="s">
        <v>23</v>
      </c>
      <c r="E98" s="28" t="s">
        <v>24</v>
      </c>
      <c r="F98" s="55" t="s">
        <v>51</v>
      </c>
      <c r="G98" s="28" t="s">
        <v>589</v>
      </c>
      <c r="H98" s="43" t="s">
        <v>590</v>
      </c>
      <c r="I98" s="28" t="s">
        <v>589</v>
      </c>
      <c r="J98" s="53">
        <v>0.3</v>
      </c>
      <c r="K98" s="28" t="s">
        <v>591</v>
      </c>
      <c r="L98" s="54">
        <f t="shared" si="4"/>
        <v>1</v>
      </c>
      <c r="M98" s="28" t="s">
        <v>400</v>
      </c>
      <c r="N98" s="43" t="s">
        <v>108</v>
      </c>
      <c r="O98" s="36">
        <v>0</v>
      </c>
      <c r="P98" s="38">
        <v>0</v>
      </c>
      <c r="Q98" s="43">
        <v>1</v>
      </c>
      <c r="R98" s="38">
        <v>0</v>
      </c>
      <c r="S98" s="38">
        <v>0</v>
      </c>
      <c r="T98" s="38">
        <v>0</v>
      </c>
      <c r="U98" s="38">
        <v>0</v>
      </c>
      <c r="V98" s="38">
        <v>0</v>
      </c>
      <c r="W98" s="38">
        <v>0</v>
      </c>
      <c r="X98" s="38">
        <v>0</v>
      </c>
      <c r="Y98" s="38">
        <v>0</v>
      </c>
    </row>
    <row r="99" spans="1:26" ht="16.5" x14ac:dyDescent="0.3">
      <c r="A99" s="32">
        <v>96</v>
      </c>
      <c r="B99" s="43" t="s">
        <v>112</v>
      </c>
      <c r="C99" s="28" t="s">
        <v>8</v>
      </c>
      <c r="D99" s="63" t="s">
        <v>23</v>
      </c>
      <c r="E99" s="28" t="s">
        <v>24</v>
      </c>
      <c r="F99" s="55" t="s">
        <v>15</v>
      </c>
      <c r="G99" s="28" t="s">
        <v>594</v>
      </c>
      <c r="H99" s="43" t="s">
        <v>595</v>
      </c>
      <c r="I99" s="28" t="s">
        <v>596</v>
      </c>
      <c r="J99" s="53">
        <v>0.1</v>
      </c>
      <c r="K99" s="28" t="s">
        <v>591</v>
      </c>
      <c r="L99" s="54">
        <f>+SUM(N99:Y99)</f>
        <v>1</v>
      </c>
      <c r="M99" s="28" t="s">
        <v>400</v>
      </c>
      <c r="N99" s="43" t="s">
        <v>108</v>
      </c>
      <c r="O99" s="36">
        <v>0</v>
      </c>
      <c r="P99" s="38">
        <v>0</v>
      </c>
      <c r="Q99" s="38">
        <v>0</v>
      </c>
      <c r="R99" s="43">
        <v>1</v>
      </c>
      <c r="S99" s="38">
        <v>0</v>
      </c>
      <c r="T99" s="38">
        <v>0</v>
      </c>
      <c r="U99" s="38">
        <v>0</v>
      </c>
      <c r="V99" s="38">
        <v>0</v>
      </c>
      <c r="W99" s="38">
        <v>0</v>
      </c>
      <c r="X99" s="38">
        <v>0</v>
      </c>
      <c r="Y99" s="38">
        <v>0</v>
      </c>
    </row>
    <row r="100" spans="1:26" ht="17.25" thickBot="1" x14ac:dyDescent="0.35">
      <c r="A100" s="32">
        <v>97</v>
      </c>
      <c r="B100" s="42" t="s">
        <v>112</v>
      </c>
      <c r="C100" s="24" t="s">
        <v>8</v>
      </c>
      <c r="D100" s="64" t="s">
        <v>23</v>
      </c>
      <c r="E100" s="24" t="s">
        <v>24</v>
      </c>
      <c r="F100" s="59" t="s">
        <v>15</v>
      </c>
      <c r="G100" s="24" t="s">
        <v>597</v>
      </c>
      <c r="H100" s="42" t="s">
        <v>598</v>
      </c>
      <c r="I100" s="24" t="s">
        <v>599</v>
      </c>
      <c r="J100" s="58">
        <v>0.25</v>
      </c>
      <c r="K100" s="24" t="s">
        <v>600</v>
      </c>
      <c r="L100" s="58">
        <f>+SUM(N100:Y100)</f>
        <v>1</v>
      </c>
      <c r="M100" s="24" t="s">
        <v>601</v>
      </c>
      <c r="N100" s="42" t="s">
        <v>108</v>
      </c>
      <c r="O100" s="36">
        <v>0</v>
      </c>
      <c r="P100" s="38">
        <v>0</v>
      </c>
      <c r="Q100" s="38">
        <v>0</v>
      </c>
      <c r="R100" s="38">
        <v>0</v>
      </c>
      <c r="S100" s="38">
        <v>0</v>
      </c>
      <c r="T100" s="50">
        <v>0.2</v>
      </c>
      <c r="U100" s="50">
        <v>0.2</v>
      </c>
      <c r="V100" s="50">
        <v>0.2</v>
      </c>
      <c r="W100" s="50">
        <v>0.2</v>
      </c>
      <c r="X100" s="50">
        <v>0.2</v>
      </c>
      <c r="Y100" s="38">
        <v>0</v>
      </c>
    </row>
    <row r="101" spans="1:26" s="2" customFormat="1" ht="17.25" thickTop="1" x14ac:dyDescent="0.3">
      <c r="A101" s="32">
        <v>98</v>
      </c>
      <c r="B101" s="43" t="s">
        <v>112</v>
      </c>
      <c r="C101" s="28" t="s">
        <v>8</v>
      </c>
      <c r="D101" s="63" t="s">
        <v>23</v>
      </c>
      <c r="E101" s="28" t="s">
        <v>24</v>
      </c>
      <c r="F101" s="55" t="s">
        <v>20</v>
      </c>
      <c r="G101" s="28" t="s">
        <v>602</v>
      </c>
      <c r="H101" s="43" t="s">
        <v>603</v>
      </c>
      <c r="I101" s="28" t="s">
        <v>604</v>
      </c>
      <c r="J101" s="53">
        <v>0.1</v>
      </c>
      <c r="K101" s="28" t="s">
        <v>591</v>
      </c>
      <c r="L101" s="54">
        <f>+SUM(N101:Y101)</f>
        <v>1</v>
      </c>
      <c r="M101" s="28" t="s">
        <v>400</v>
      </c>
      <c r="N101" s="43" t="s">
        <v>108</v>
      </c>
      <c r="O101" s="36">
        <v>0</v>
      </c>
      <c r="P101" s="38">
        <v>0</v>
      </c>
      <c r="Q101" s="38">
        <v>0</v>
      </c>
      <c r="R101" s="43">
        <v>1</v>
      </c>
      <c r="S101" s="38">
        <v>0</v>
      </c>
      <c r="T101" s="38">
        <v>0</v>
      </c>
      <c r="U101" s="38">
        <v>0</v>
      </c>
      <c r="V101" s="38">
        <v>0</v>
      </c>
      <c r="W101" s="38">
        <v>0</v>
      </c>
      <c r="X101" s="38">
        <v>0</v>
      </c>
      <c r="Y101" s="38">
        <v>0</v>
      </c>
      <c r="Z101" s="20"/>
    </row>
    <row r="102" spans="1:26" ht="18" customHeight="1" thickBot="1" x14ac:dyDescent="0.35">
      <c r="A102" s="32">
        <v>99</v>
      </c>
      <c r="B102" s="42" t="s">
        <v>112</v>
      </c>
      <c r="C102" s="24" t="s">
        <v>8</v>
      </c>
      <c r="D102" s="64" t="s">
        <v>23</v>
      </c>
      <c r="E102" s="24" t="s">
        <v>24</v>
      </c>
      <c r="F102" s="59" t="s">
        <v>20</v>
      </c>
      <c r="G102" s="24" t="s">
        <v>605</v>
      </c>
      <c r="H102" s="42" t="s">
        <v>606</v>
      </c>
      <c r="I102" s="24" t="s">
        <v>607</v>
      </c>
      <c r="J102" s="58">
        <v>0.5</v>
      </c>
      <c r="K102" s="24" t="s">
        <v>600</v>
      </c>
      <c r="L102" s="58">
        <f>+SUM(N102:Y102)</f>
        <v>1</v>
      </c>
      <c r="M102" s="24" t="s">
        <v>608</v>
      </c>
      <c r="N102" s="42" t="s">
        <v>108</v>
      </c>
      <c r="O102" s="36">
        <v>0</v>
      </c>
      <c r="P102" s="38">
        <v>0</v>
      </c>
      <c r="Q102" s="38">
        <v>0</v>
      </c>
      <c r="R102" s="38">
        <v>0</v>
      </c>
      <c r="S102" s="38">
        <v>0</v>
      </c>
      <c r="T102" s="38">
        <v>0</v>
      </c>
      <c r="U102" s="50">
        <v>0.25</v>
      </c>
      <c r="V102" s="50">
        <v>0.25</v>
      </c>
      <c r="W102" s="50">
        <v>0</v>
      </c>
      <c r="X102" s="50">
        <v>0</v>
      </c>
      <c r="Y102" s="50">
        <v>0.5</v>
      </c>
    </row>
    <row r="103" spans="1:26" ht="18" customHeight="1" thickTop="1" thickBot="1" x14ac:dyDescent="0.35">
      <c r="A103" s="32">
        <v>100</v>
      </c>
      <c r="B103" s="42" t="s">
        <v>109</v>
      </c>
      <c r="C103" s="24" t="s">
        <v>8</v>
      </c>
      <c r="D103" s="24" t="s">
        <v>23</v>
      </c>
      <c r="E103" s="24" t="str">
        <f>VLOOKUP(D103,Parámetros!$B$3:$C$17,2,0)</f>
        <v>Misional</v>
      </c>
      <c r="F103" s="59" t="s">
        <v>26</v>
      </c>
      <c r="G103" s="24" t="s">
        <v>609</v>
      </c>
      <c r="H103" s="42" t="s">
        <v>610</v>
      </c>
      <c r="I103" s="24" t="s">
        <v>611</v>
      </c>
      <c r="J103" s="50">
        <v>0.15</v>
      </c>
      <c r="K103" s="24" t="s">
        <v>394</v>
      </c>
      <c r="L103" s="61">
        <v>2414</v>
      </c>
      <c r="M103" s="59" t="s">
        <v>395</v>
      </c>
      <c r="N103" s="62">
        <v>2414</v>
      </c>
      <c r="O103" s="36">
        <v>0</v>
      </c>
      <c r="P103" s="38">
        <v>0</v>
      </c>
      <c r="Q103" s="38">
        <v>0</v>
      </c>
      <c r="R103" s="38">
        <v>0</v>
      </c>
      <c r="S103" s="38">
        <v>0</v>
      </c>
      <c r="T103" s="38">
        <v>0</v>
      </c>
      <c r="U103" s="38">
        <v>0</v>
      </c>
      <c r="V103" s="38">
        <v>0</v>
      </c>
      <c r="W103" s="38">
        <v>0</v>
      </c>
      <c r="X103" s="38">
        <v>0</v>
      </c>
      <c r="Y103" s="38">
        <v>0</v>
      </c>
    </row>
    <row r="104" spans="1:26" ht="18" customHeight="1" thickTop="1" x14ac:dyDescent="0.3">
      <c r="A104" s="32">
        <v>101</v>
      </c>
      <c r="B104" s="43" t="s">
        <v>112</v>
      </c>
      <c r="C104" s="28" t="s">
        <v>42</v>
      </c>
      <c r="D104" s="63" t="s">
        <v>23</v>
      </c>
      <c r="E104" s="28" t="s">
        <v>24</v>
      </c>
      <c r="F104" s="55" t="s">
        <v>126</v>
      </c>
      <c r="G104" s="28" t="s">
        <v>612</v>
      </c>
      <c r="H104" s="43" t="s">
        <v>613</v>
      </c>
      <c r="I104" s="28" t="s">
        <v>614</v>
      </c>
      <c r="J104" s="53">
        <v>0.1</v>
      </c>
      <c r="K104" s="28" t="s">
        <v>615</v>
      </c>
      <c r="L104" s="54">
        <f>+SUM(N104:Y104)</f>
        <v>1</v>
      </c>
      <c r="M104" s="28" t="s">
        <v>400</v>
      </c>
      <c r="N104" s="43" t="s">
        <v>108</v>
      </c>
      <c r="O104" s="43">
        <v>1</v>
      </c>
      <c r="P104" s="38">
        <v>0</v>
      </c>
      <c r="Q104" s="38">
        <v>0</v>
      </c>
      <c r="R104" s="38">
        <v>0</v>
      </c>
      <c r="S104" s="38">
        <v>0</v>
      </c>
      <c r="T104" s="38">
        <v>0</v>
      </c>
      <c r="U104" s="38">
        <v>0</v>
      </c>
      <c r="V104" s="38">
        <v>0</v>
      </c>
      <c r="W104" s="38">
        <v>0</v>
      </c>
      <c r="X104" s="38">
        <v>0</v>
      </c>
      <c r="Y104" s="38">
        <v>0</v>
      </c>
    </row>
    <row r="105" spans="1:26" ht="18" customHeight="1" x14ac:dyDescent="0.3">
      <c r="A105" s="32">
        <v>102</v>
      </c>
      <c r="B105" s="32" t="s">
        <v>112</v>
      </c>
      <c r="C105" s="23" t="s">
        <v>42</v>
      </c>
      <c r="D105" s="65" t="s">
        <v>23</v>
      </c>
      <c r="E105" s="23" t="s">
        <v>24</v>
      </c>
      <c r="F105" s="41" t="s">
        <v>126</v>
      </c>
      <c r="G105" s="23" t="s">
        <v>616</v>
      </c>
      <c r="H105" s="32" t="s">
        <v>617</v>
      </c>
      <c r="I105" s="23" t="s">
        <v>618</v>
      </c>
      <c r="J105" s="56">
        <v>0.1</v>
      </c>
      <c r="K105" s="23" t="s">
        <v>615</v>
      </c>
      <c r="L105" s="57">
        <f>+SUM(N105:Y105)</f>
        <v>1</v>
      </c>
      <c r="M105" s="23" t="s">
        <v>400</v>
      </c>
      <c r="N105" s="32" t="s">
        <v>108</v>
      </c>
      <c r="O105" s="32">
        <v>1</v>
      </c>
      <c r="P105" s="38">
        <v>0</v>
      </c>
      <c r="Q105" s="38">
        <v>0</v>
      </c>
      <c r="R105" s="38">
        <v>0</v>
      </c>
      <c r="S105" s="38">
        <v>0</v>
      </c>
      <c r="T105" s="38">
        <v>0</v>
      </c>
      <c r="U105" s="38">
        <v>0</v>
      </c>
      <c r="V105" s="38">
        <v>0</v>
      </c>
      <c r="W105" s="38">
        <v>0</v>
      </c>
      <c r="X105" s="38">
        <v>0</v>
      </c>
      <c r="Y105" s="38">
        <v>0</v>
      </c>
    </row>
    <row r="106" spans="1:26" ht="18" customHeight="1" x14ac:dyDescent="0.3">
      <c r="A106" s="32">
        <v>103</v>
      </c>
      <c r="B106" s="32" t="s">
        <v>112</v>
      </c>
      <c r="C106" s="23" t="s">
        <v>42</v>
      </c>
      <c r="D106" s="65" t="s">
        <v>23</v>
      </c>
      <c r="E106" s="23" t="s">
        <v>24</v>
      </c>
      <c r="F106" s="41" t="s">
        <v>126</v>
      </c>
      <c r="G106" s="23" t="s">
        <v>619</v>
      </c>
      <c r="H106" s="32" t="s">
        <v>620</v>
      </c>
      <c r="I106" s="23" t="s">
        <v>621</v>
      </c>
      <c r="J106" s="56">
        <v>0.1</v>
      </c>
      <c r="K106" s="23" t="s">
        <v>615</v>
      </c>
      <c r="L106" s="57">
        <f>+SUM(N106:Y106)</f>
        <v>1</v>
      </c>
      <c r="M106" s="23" t="s">
        <v>400</v>
      </c>
      <c r="N106" s="32" t="s">
        <v>108</v>
      </c>
      <c r="O106" s="32">
        <v>1</v>
      </c>
      <c r="P106" s="38">
        <v>0</v>
      </c>
      <c r="Q106" s="38">
        <v>0</v>
      </c>
      <c r="R106" s="38">
        <v>0</v>
      </c>
      <c r="S106" s="38">
        <v>0</v>
      </c>
      <c r="T106" s="38">
        <v>0</v>
      </c>
      <c r="U106" s="38">
        <v>0</v>
      </c>
      <c r="V106" s="38">
        <v>0</v>
      </c>
      <c r="W106" s="38">
        <v>0</v>
      </c>
      <c r="X106" s="38">
        <v>0</v>
      </c>
      <c r="Y106" s="38">
        <v>0</v>
      </c>
    </row>
    <row r="107" spans="1:26" ht="18" customHeight="1" x14ac:dyDescent="0.3">
      <c r="A107" s="32">
        <v>104</v>
      </c>
      <c r="B107" s="32" t="s">
        <v>112</v>
      </c>
      <c r="C107" s="23" t="s">
        <v>42</v>
      </c>
      <c r="D107" s="65" t="s">
        <v>23</v>
      </c>
      <c r="E107" s="23" t="s">
        <v>24</v>
      </c>
      <c r="F107" s="41" t="s">
        <v>126</v>
      </c>
      <c r="G107" s="23" t="s">
        <v>622</v>
      </c>
      <c r="H107" s="32" t="s">
        <v>623</v>
      </c>
      <c r="I107" s="23" t="s">
        <v>624</v>
      </c>
      <c r="J107" s="56">
        <v>0.25</v>
      </c>
      <c r="K107" s="23" t="s">
        <v>625</v>
      </c>
      <c r="L107" s="57">
        <f>+SUM(N107:Y107)</f>
        <v>20</v>
      </c>
      <c r="M107" s="23" t="s">
        <v>626</v>
      </c>
      <c r="N107" s="32" t="s">
        <v>108</v>
      </c>
      <c r="O107" s="36">
        <v>0</v>
      </c>
      <c r="P107" s="38">
        <v>0</v>
      </c>
      <c r="Q107" s="38">
        <v>0</v>
      </c>
      <c r="R107" s="38">
        <v>0</v>
      </c>
      <c r="S107" s="38">
        <v>0</v>
      </c>
      <c r="T107" s="38">
        <v>0</v>
      </c>
      <c r="U107" s="32">
        <v>10</v>
      </c>
      <c r="V107" s="32">
        <v>10</v>
      </c>
      <c r="W107" s="38">
        <v>0</v>
      </c>
      <c r="X107" s="38">
        <v>0</v>
      </c>
      <c r="Y107" s="38">
        <v>0</v>
      </c>
    </row>
    <row r="108" spans="1:26" ht="18" customHeight="1" x14ac:dyDescent="0.3">
      <c r="A108" s="32">
        <v>105</v>
      </c>
      <c r="B108" s="32" t="s">
        <v>112</v>
      </c>
      <c r="C108" s="23" t="s">
        <v>42</v>
      </c>
      <c r="D108" s="65" t="s">
        <v>23</v>
      </c>
      <c r="E108" s="23" t="s">
        <v>24</v>
      </c>
      <c r="F108" s="41" t="s">
        <v>126</v>
      </c>
      <c r="G108" s="23" t="s">
        <v>627</v>
      </c>
      <c r="H108" s="32" t="s">
        <v>628</v>
      </c>
      <c r="I108" s="23" t="s">
        <v>629</v>
      </c>
      <c r="J108" s="56">
        <v>0.45</v>
      </c>
      <c r="K108" s="23" t="s">
        <v>630</v>
      </c>
      <c r="L108" s="57">
        <v>4000</v>
      </c>
      <c r="M108" s="23" t="s">
        <v>631</v>
      </c>
      <c r="N108" s="32" t="s">
        <v>108</v>
      </c>
      <c r="O108" s="36">
        <v>0</v>
      </c>
      <c r="P108" s="38">
        <v>0</v>
      </c>
      <c r="Q108" s="38">
        <v>0</v>
      </c>
      <c r="R108" s="38">
        <v>0</v>
      </c>
      <c r="S108" s="38">
        <v>0</v>
      </c>
      <c r="T108" s="38">
        <v>0</v>
      </c>
      <c r="U108" s="38">
        <v>0</v>
      </c>
      <c r="V108" s="38">
        <v>0</v>
      </c>
      <c r="W108" s="38">
        <v>0</v>
      </c>
      <c r="X108" s="38">
        <v>0</v>
      </c>
      <c r="Y108" s="112">
        <v>4000</v>
      </c>
    </row>
    <row r="109" spans="1:26" ht="18" customHeight="1" thickBot="1" x14ac:dyDescent="0.35">
      <c r="A109" s="32">
        <v>106</v>
      </c>
      <c r="B109" s="124" t="s">
        <v>112</v>
      </c>
      <c r="C109" s="24" t="s">
        <v>8</v>
      </c>
      <c r="D109" s="24" t="s">
        <v>23</v>
      </c>
      <c r="E109" s="24" t="str">
        <f>VLOOKUP(D109,Parámetros!$B$3:$C$17,2,0)</f>
        <v>Misional</v>
      </c>
      <c r="F109" s="59" t="s">
        <v>126</v>
      </c>
      <c r="G109" s="59" t="s">
        <v>633</v>
      </c>
      <c r="H109" s="42" t="s">
        <v>634</v>
      </c>
      <c r="I109" s="59" t="s">
        <v>635</v>
      </c>
      <c r="J109" s="58">
        <v>1</v>
      </c>
      <c r="K109" s="59" t="s">
        <v>636</v>
      </c>
      <c r="L109" s="60">
        <f>+SUM(N109:Y109)</f>
        <v>3546</v>
      </c>
      <c r="M109" s="59" t="s">
        <v>632</v>
      </c>
      <c r="N109" s="42" t="s">
        <v>108</v>
      </c>
      <c r="O109" s="36">
        <v>0</v>
      </c>
      <c r="P109" s="38">
        <v>0</v>
      </c>
      <c r="Q109" s="38">
        <v>0</v>
      </c>
      <c r="R109" s="38">
        <v>0</v>
      </c>
      <c r="S109" s="42">
        <v>3546</v>
      </c>
      <c r="T109" s="38">
        <v>0</v>
      </c>
      <c r="U109" s="38">
        <v>0</v>
      </c>
      <c r="V109" s="38">
        <v>0</v>
      </c>
      <c r="W109" s="38">
        <v>0</v>
      </c>
      <c r="X109" s="38">
        <v>0</v>
      </c>
      <c r="Y109" s="38">
        <v>0</v>
      </c>
    </row>
    <row r="110" spans="1:26" ht="18" customHeight="1" thickTop="1" x14ac:dyDescent="0.3">
      <c r="A110" s="32">
        <v>107</v>
      </c>
      <c r="B110" s="43" t="s">
        <v>112</v>
      </c>
      <c r="C110" s="28" t="s">
        <v>50</v>
      </c>
      <c r="D110" s="63" t="s">
        <v>23</v>
      </c>
      <c r="E110" s="28" t="s">
        <v>24</v>
      </c>
      <c r="F110" s="55" t="s">
        <v>82</v>
      </c>
      <c r="G110" s="28" t="s">
        <v>637</v>
      </c>
      <c r="H110" s="43" t="s">
        <v>638</v>
      </c>
      <c r="I110" s="28" t="s">
        <v>639</v>
      </c>
      <c r="J110" s="53">
        <v>0.15</v>
      </c>
      <c r="K110" s="28" t="s">
        <v>640</v>
      </c>
      <c r="L110" s="54">
        <f>+SUM(N110:Y110)</f>
        <v>1</v>
      </c>
      <c r="M110" s="28" t="s">
        <v>400</v>
      </c>
      <c r="N110" s="43" t="s">
        <v>108</v>
      </c>
      <c r="O110" s="43">
        <v>0</v>
      </c>
      <c r="P110" s="38">
        <v>0</v>
      </c>
      <c r="Q110" s="38">
        <v>0</v>
      </c>
      <c r="R110" s="38">
        <v>1</v>
      </c>
      <c r="S110" s="38">
        <v>0</v>
      </c>
      <c r="T110" s="38">
        <v>0</v>
      </c>
      <c r="U110" s="38">
        <v>0</v>
      </c>
      <c r="V110" s="38">
        <v>0</v>
      </c>
      <c r="W110" s="38">
        <v>0</v>
      </c>
      <c r="X110" s="38">
        <v>0</v>
      </c>
      <c r="Y110" s="38">
        <v>0</v>
      </c>
    </row>
    <row r="111" spans="1:26" ht="18" customHeight="1" x14ac:dyDescent="0.3">
      <c r="A111" s="32">
        <v>108</v>
      </c>
      <c r="B111" s="32" t="s">
        <v>112</v>
      </c>
      <c r="C111" s="23" t="s">
        <v>50</v>
      </c>
      <c r="D111" s="65" t="s">
        <v>23</v>
      </c>
      <c r="E111" s="23" t="s">
        <v>24</v>
      </c>
      <c r="F111" s="41" t="s">
        <v>82</v>
      </c>
      <c r="G111" s="23" t="s">
        <v>641</v>
      </c>
      <c r="H111" s="32" t="s">
        <v>642</v>
      </c>
      <c r="I111" s="23" t="s">
        <v>643</v>
      </c>
      <c r="J111" s="56">
        <v>0.25</v>
      </c>
      <c r="K111" s="23" t="s">
        <v>640</v>
      </c>
      <c r="L111" s="57">
        <f>+SUM(N111:Y111)</f>
        <v>1</v>
      </c>
      <c r="M111" s="23" t="s">
        <v>400</v>
      </c>
      <c r="N111" s="32" t="s">
        <v>108</v>
      </c>
      <c r="O111" s="32">
        <v>0</v>
      </c>
      <c r="P111" s="38">
        <v>0</v>
      </c>
      <c r="Q111" s="38">
        <v>0</v>
      </c>
      <c r="R111" s="38">
        <v>1</v>
      </c>
      <c r="S111" s="38">
        <v>0</v>
      </c>
      <c r="T111" s="38">
        <v>0</v>
      </c>
      <c r="U111" s="38">
        <v>0</v>
      </c>
      <c r="V111" s="38">
        <v>0</v>
      </c>
      <c r="W111" s="38">
        <v>0</v>
      </c>
      <c r="X111" s="38">
        <v>0</v>
      </c>
      <c r="Y111" s="38">
        <v>0</v>
      </c>
    </row>
    <row r="112" spans="1:26" ht="18" customHeight="1" thickBot="1" x14ac:dyDescent="0.35">
      <c r="A112" s="32">
        <v>109</v>
      </c>
      <c r="B112" s="42" t="s">
        <v>112</v>
      </c>
      <c r="C112" s="24" t="s">
        <v>50</v>
      </c>
      <c r="D112" s="64" t="s">
        <v>23</v>
      </c>
      <c r="E112" s="24" t="s">
        <v>24</v>
      </c>
      <c r="F112" s="59" t="s">
        <v>82</v>
      </c>
      <c r="G112" s="24" t="s">
        <v>644</v>
      </c>
      <c r="H112" s="42" t="s">
        <v>645</v>
      </c>
      <c r="I112" s="24" t="s">
        <v>646</v>
      </c>
      <c r="J112" s="58">
        <v>0.5</v>
      </c>
      <c r="K112" s="24" t="s">
        <v>647</v>
      </c>
      <c r="L112" s="60">
        <v>10000</v>
      </c>
      <c r="M112" s="24" t="s">
        <v>592</v>
      </c>
      <c r="N112" s="42" t="s">
        <v>108</v>
      </c>
      <c r="O112" s="36">
        <v>0</v>
      </c>
      <c r="P112" s="38">
        <v>0</v>
      </c>
      <c r="Q112" s="38">
        <v>0</v>
      </c>
      <c r="R112" s="38">
        <v>0</v>
      </c>
      <c r="S112" s="38">
        <v>0</v>
      </c>
      <c r="T112" s="38">
        <v>0</v>
      </c>
      <c r="U112" s="38">
        <v>0</v>
      </c>
      <c r="V112" s="38">
        <v>0</v>
      </c>
      <c r="W112" s="38">
        <v>0</v>
      </c>
      <c r="X112" s="38">
        <v>0</v>
      </c>
      <c r="Y112" s="112">
        <v>10000</v>
      </c>
    </row>
    <row r="113" spans="1:25" ht="18" customHeight="1" thickTop="1" x14ac:dyDescent="0.3">
      <c r="A113" s="32">
        <v>110</v>
      </c>
      <c r="B113" s="43" t="s">
        <v>112</v>
      </c>
      <c r="C113" s="28" t="s">
        <v>42</v>
      </c>
      <c r="D113" s="63" t="s">
        <v>23</v>
      </c>
      <c r="E113" s="28" t="s">
        <v>24</v>
      </c>
      <c r="F113" s="55" t="s">
        <v>127</v>
      </c>
      <c r="G113" s="28" t="s">
        <v>648</v>
      </c>
      <c r="H113" s="43" t="s">
        <v>649</v>
      </c>
      <c r="I113" s="28" t="s">
        <v>650</v>
      </c>
      <c r="J113" s="53">
        <v>0.1</v>
      </c>
      <c r="K113" s="28" t="s">
        <v>651</v>
      </c>
      <c r="L113" s="54">
        <f t="shared" ref="L113:L119" si="5">+SUM(N113:Y113)</f>
        <v>2</v>
      </c>
      <c r="M113" s="28" t="s">
        <v>652</v>
      </c>
      <c r="N113" s="43" t="s">
        <v>108</v>
      </c>
      <c r="O113" s="43">
        <v>0</v>
      </c>
      <c r="P113" s="38">
        <v>0</v>
      </c>
      <c r="Q113" s="38">
        <v>0</v>
      </c>
      <c r="R113" s="38">
        <v>2</v>
      </c>
      <c r="S113" s="38">
        <v>0</v>
      </c>
      <c r="T113" s="38">
        <v>0</v>
      </c>
      <c r="U113" s="38">
        <v>0</v>
      </c>
      <c r="V113" s="38">
        <v>0</v>
      </c>
      <c r="W113" s="38">
        <v>0</v>
      </c>
      <c r="X113" s="38">
        <v>0</v>
      </c>
      <c r="Y113" s="38">
        <v>0</v>
      </c>
    </row>
    <row r="114" spans="1:25" ht="18" customHeight="1" x14ac:dyDescent="0.3">
      <c r="A114" s="32">
        <v>111</v>
      </c>
      <c r="B114" s="32" t="s">
        <v>112</v>
      </c>
      <c r="C114" s="23" t="s">
        <v>42</v>
      </c>
      <c r="D114" s="65" t="s">
        <v>23</v>
      </c>
      <c r="E114" s="23" t="s">
        <v>24</v>
      </c>
      <c r="F114" s="41" t="s">
        <v>127</v>
      </c>
      <c r="G114" s="23" t="s">
        <v>653</v>
      </c>
      <c r="H114" s="32" t="s">
        <v>654</v>
      </c>
      <c r="I114" s="23" t="s">
        <v>655</v>
      </c>
      <c r="J114" s="56">
        <v>0.1</v>
      </c>
      <c r="K114" s="23" t="s">
        <v>640</v>
      </c>
      <c r="L114" s="57">
        <f t="shared" si="5"/>
        <v>1</v>
      </c>
      <c r="M114" s="23" t="s">
        <v>400</v>
      </c>
      <c r="N114" s="32" t="s">
        <v>108</v>
      </c>
      <c r="O114" s="32">
        <v>1</v>
      </c>
      <c r="P114" s="38">
        <v>0</v>
      </c>
      <c r="Q114" s="38">
        <v>0</v>
      </c>
      <c r="R114" s="38">
        <v>0</v>
      </c>
      <c r="S114" s="38">
        <v>0</v>
      </c>
      <c r="T114" s="38">
        <v>0</v>
      </c>
      <c r="U114" s="38">
        <v>0</v>
      </c>
      <c r="V114" s="38">
        <v>0</v>
      </c>
      <c r="W114" s="38">
        <v>0</v>
      </c>
      <c r="X114" s="38">
        <v>0</v>
      </c>
      <c r="Y114" s="38">
        <v>0</v>
      </c>
    </row>
    <row r="115" spans="1:25" ht="18" customHeight="1" x14ac:dyDescent="0.3">
      <c r="A115" s="32">
        <v>112</v>
      </c>
      <c r="B115" s="32" t="s">
        <v>112</v>
      </c>
      <c r="C115" s="23" t="s">
        <v>42</v>
      </c>
      <c r="D115" s="65" t="s">
        <v>23</v>
      </c>
      <c r="E115" s="23" t="s">
        <v>24</v>
      </c>
      <c r="F115" s="41" t="s">
        <v>127</v>
      </c>
      <c r="G115" s="23" t="s">
        <v>656</v>
      </c>
      <c r="H115" s="32" t="s">
        <v>657</v>
      </c>
      <c r="I115" s="23" t="s">
        <v>658</v>
      </c>
      <c r="J115" s="56">
        <v>0.5</v>
      </c>
      <c r="K115" s="23" t="s">
        <v>659</v>
      </c>
      <c r="L115" s="56">
        <f t="shared" si="5"/>
        <v>1</v>
      </c>
      <c r="M115" s="23" t="s">
        <v>608</v>
      </c>
      <c r="N115" s="32" t="s">
        <v>108</v>
      </c>
      <c r="O115" s="36">
        <v>0</v>
      </c>
      <c r="P115" s="38">
        <v>0</v>
      </c>
      <c r="Q115" s="38">
        <v>0</v>
      </c>
      <c r="R115" s="38">
        <v>0</v>
      </c>
      <c r="S115" s="38">
        <v>0</v>
      </c>
      <c r="T115" s="38">
        <v>0</v>
      </c>
      <c r="U115" s="56">
        <v>0.15</v>
      </c>
      <c r="V115" s="56">
        <v>0.15</v>
      </c>
      <c r="W115" s="56">
        <v>0</v>
      </c>
      <c r="X115" s="56">
        <v>0</v>
      </c>
      <c r="Y115" s="56">
        <v>0.7</v>
      </c>
    </row>
    <row r="116" spans="1:25" ht="18" customHeight="1" x14ac:dyDescent="0.3">
      <c r="A116" s="32">
        <v>113</v>
      </c>
      <c r="B116" s="32" t="s">
        <v>112</v>
      </c>
      <c r="C116" s="23" t="s">
        <v>42</v>
      </c>
      <c r="D116" s="65" t="s">
        <v>23</v>
      </c>
      <c r="E116" s="23" t="s">
        <v>24</v>
      </c>
      <c r="F116" s="41" t="s">
        <v>127</v>
      </c>
      <c r="G116" s="23" t="s">
        <v>660</v>
      </c>
      <c r="H116" s="32" t="s">
        <v>661</v>
      </c>
      <c r="I116" s="23" t="s">
        <v>662</v>
      </c>
      <c r="J116" s="56">
        <v>0.2</v>
      </c>
      <c r="K116" s="23" t="s">
        <v>663</v>
      </c>
      <c r="L116" s="57">
        <f t="shared" si="5"/>
        <v>1</v>
      </c>
      <c r="M116" s="23" t="s">
        <v>664</v>
      </c>
      <c r="N116" s="32" t="s">
        <v>108</v>
      </c>
      <c r="O116" s="36">
        <v>0</v>
      </c>
      <c r="P116" s="38">
        <v>0</v>
      </c>
      <c r="Q116" s="38">
        <v>0</v>
      </c>
      <c r="R116" s="38">
        <v>0</v>
      </c>
      <c r="S116" s="38">
        <v>0</v>
      </c>
      <c r="T116" s="38">
        <v>0</v>
      </c>
      <c r="U116" s="38">
        <v>0</v>
      </c>
      <c r="V116" s="38">
        <v>0</v>
      </c>
      <c r="W116" s="32">
        <v>0</v>
      </c>
      <c r="X116" s="32">
        <v>0</v>
      </c>
      <c r="Y116" s="38">
        <v>1</v>
      </c>
    </row>
    <row r="117" spans="1:25" ht="18" customHeight="1" thickBot="1" x14ac:dyDescent="0.35">
      <c r="A117" s="32">
        <v>114</v>
      </c>
      <c r="B117" s="42" t="s">
        <v>112</v>
      </c>
      <c r="C117" s="24" t="s">
        <v>42</v>
      </c>
      <c r="D117" s="64" t="s">
        <v>23</v>
      </c>
      <c r="E117" s="24" t="s">
        <v>24</v>
      </c>
      <c r="F117" s="59" t="s">
        <v>127</v>
      </c>
      <c r="G117" s="24" t="s">
        <v>665</v>
      </c>
      <c r="H117" s="42" t="s">
        <v>666</v>
      </c>
      <c r="I117" s="24" t="s">
        <v>667</v>
      </c>
      <c r="J117" s="58">
        <v>0.1</v>
      </c>
      <c r="K117" s="24" t="s">
        <v>668</v>
      </c>
      <c r="L117" s="60">
        <f t="shared" si="5"/>
        <v>1</v>
      </c>
      <c r="M117" s="24" t="s">
        <v>217</v>
      </c>
      <c r="N117" s="42" t="s">
        <v>108</v>
      </c>
      <c r="O117" s="36">
        <v>0</v>
      </c>
      <c r="P117" s="38">
        <v>0</v>
      </c>
      <c r="Q117" s="38">
        <v>0</v>
      </c>
      <c r="R117" s="38">
        <v>0</v>
      </c>
      <c r="S117" s="38">
        <v>0</v>
      </c>
      <c r="T117" s="38">
        <v>0</v>
      </c>
      <c r="U117" s="38">
        <v>0</v>
      </c>
      <c r="V117" s="38">
        <v>0</v>
      </c>
      <c r="W117" s="38">
        <v>0</v>
      </c>
      <c r="X117" s="38">
        <v>0</v>
      </c>
      <c r="Y117" s="42">
        <v>1</v>
      </c>
    </row>
    <row r="118" spans="1:25" ht="18" customHeight="1" thickTop="1" x14ac:dyDescent="0.3">
      <c r="A118" s="32">
        <v>115</v>
      </c>
      <c r="B118" s="43" t="s">
        <v>112</v>
      </c>
      <c r="C118" s="28" t="s">
        <v>46</v>
      </c>
      <c r="D118" s="63" t="s">
        <v>23</v>
      </c>
      <c r="E118" s="28" t="s">
        <v>24</v>
      </c>
      <c r="F118" s="55" t="s">
        <v>125</v>
      </c>
      <c r="G118" s="28" t="s">
        <v>669</v>
      </c>
      <c r="H118" s="32" t="s">
        <v>670</v>
      </c>
      <c r="I118" s="28" t="s">
        <v>671</v>
      </c>
      <c r="J118" s="53">
        <v>0.2</v>
      </c>
      <c r="K118" s="28" t="s">
        <v>591</v>
      </c>
      <c r="L118" s="54">
        <f t="shared" si="5"/>
        <v>1</v>
      </c>
      <c r="M118" s="28" t="s">
        <v>400</v>
      </c>
      <c r="N118" s="43" t="s">
        <v>108</v>
      </c>
      <c r="O118" s="36">
        <v>0</v>
      </c>
      <c r="P118" s="38">
        <v>0</v>
      </c>
      <c r="Q118" s="43">
        <v>1</v>
      </c>
      <c r="R118" s="38">
        <v>0</v>
      </c>
      <c r="S118" s="38">
        <v>0</v>
      </c>
      <c r="T118" s="38">
        <v>0</v>
      </c>
      <c r="U118" s="38">
        <v>0</v>
      </c>
      <c r="V118" s="38">
        <v>0</v>
      </c>
      <c r="W118" s="38">
        <v>0</v>
      </c>
      <c r="X118" s="38">
        <v>0</v>
      </c>
      <c r="Y118" s="38">
        <v>0</v>
      </c>
    </row>
    <row r="119" spans="1:25" ht="18" customHeight="1" x14ac:dyDescent="0.3">
      <c r="A119" s="32">
        <v>116</v>
      </c>
      <c r="B119" s="32" t="s">
        <v>112</v>
      </c>
      <c r="C119" s="23" t="s">
        <v>46</v>
      </c>
      <c r="D119" s="65" t="s">
        <v>23</v>
      </c>
      <c r="E119" s="23" t="s">
        <v>24</v>
      </c>
      <c r="F119" s="41" t="s">
        <v>125</v>
      </c>
      <c r="G119" s="23" t="s">
        <v>672</v>
      </c>
      <c r="H119" s="32" t="s">
        <v>673</v>
      </c>
      <c r="I119" s="23" t="s">
        <v>674</v>
      </c>
      <c r="J119" s="56">
        <v>0.2</v>
      </c>
      <c r="K119" s="23" t="s">
        <v>232</v>
      </c>
      <c r="L119" s="57">
        <f t="shared" si="5"/>
        <v>1</v>
      </c>
      <c r="M119" s="23" t="s">
        <v>675</v>
      </c>
      <c r="N119" s="32" t="s">
        <v>108</v>
      </c>
      <c r="O119" s="36">
        <v>0</v>
      </c>
      <c r="P119" s="38">
        <v>0</v>
      </c>
      <c r="Q119" s="32">
        <v>1</v>
      </c>
      <c r="R119" s="38">
        <v>0</v>
      </c>
      <c r="S119" s="38">
        <v>0</v>
      </c>
      <c r="T119" s="38">
        <v>0</v>
      </c>
      <c r="U119" s="38">
        <v>0</v>
      </c>
      <c r="V119" s="38">
        <v>0</v>
      </c>
      <c r="W119" s="38">
        <v>0</v>
      </c>
      <c r="X119" s="38">
        <v>0</v>
      </c>
      <c r="Y119" s="38">
        <v>0</v>
      </c>
    </row>
    <row r="120" spans="1:25" ht="18" customHeight="1" thickBot="1" x14ac:dyDescent="0.35">
      <c r="A120" s="32">
        <v>117</v>
      </c>
      <c r="B120" s="42" t="s">
        <v>112</v>
      </c>
      <c r="C120" s="24" t="s">
        <v>46</v>
      </c>
      <c r="D120" s="64" t="s">
        <v>23</v>
      </c>
      <c r="E120" s="24" t="s">
        <v>24</v>
      </c>
      <c r="F120" s="59" t="s">
        <v>125</v>
      </c>
      <c r="G120" s="24" t="s">
        <v>676</v>
      </c>
      <c r="H120" s="42" t="s">
        <v>677</v>
      </c>
      <c r="I120" s="24" t="s">
        <v>678</v>
      </c>
      <c r="J120" s="58">
        <v>0.5</v>
      </c>
      <c r="K120" s="24" t="s">
        <v>600</v>
      </c>
      <c r="L120" s="60">
        <v>5000</v>
      </c>
      <c r="M120" s="24" t="s">
        <v>679</v>
      </c>
      <c r="N120" s="42" t="s">
        <v>108</v>
      </c>
      <c r="O120" s="36">
        <v>0</v>
      </c>
      <c r="P120" s="38">
        <v>0</v>
      </c>
      <c r="Q120" s="38">
        <v>0</v>
      </c>
      <c r="R120" s="38">
        <v>0</v>
      </c>
      <c r="S120" s="38">
        <v>0</v>
      </c>
      <c r="T120" s="38">
        <v>0</v>
      </c>
      <c r="U120" s="38">
        <v>0</v>
      </c>
      <c r="V120" s="38">
        <v>0</v>
      </c>
      <c r="W120" s="38">
        <v>0</v>
      </c>
      <c r="X120" s="38">
        <v>0</v>
      </c>
      <c r="Y120" s="112">
        <v>5000</v>
      </c>
    </row>
    <row r="121" spans="1:25" ht="18" customHeight="1" thickTop="1" x14ac:dyDescent="0.3">
      <c r="A121" s="32">
        <v>118</v>
      </c>
      <c r="B121" s="43" t="s">
        <v>112</v>
      </c>
      <c r="C121" s="28" t="s">
        <v>46</v>
      </c>
      <c r="D121" s="63" t="s">
        <v>23</v>
      </c>
      <c r="E121" s="28" t="s">
        <v>24</v>
      </c>
      <c r="F121" s="55" t="s">
        <v>76</v>
      </c>
      <c r="G121" s="28" t="s">
        <v>680</v>
      </c>
      <c r="H121" s="32" t="s">
        <v>681</v>
      </c>
      <c r="I121" s="28" t="s">
        <v>680</v>
      </c>
      <c r="J121" s="53">
        <v>0.1</v>
      </c>
      <c r="K121" s="28" t="s">
        <v>591</v>
      </c>
      <c r="L121" s="54">
        <f t="shared" ref="L121:L131" si="6">+SUM(N121:Y121)</f>
        <v>1</v>
      </c>
      <c r="M121" s="28" t="s">
        <v>400</v>
      </c>
      <c r="N121" s="43" t="s">
        <v>108</v>
      </c>
      <c r="O121" s="36">
        <v>0</v>
      </c>
      <c r="P121" s="38">
        <v>0</v>
      </c>
      <c r="Q121" s="38">
        <v>0</v>
      </c>
      <c r="R121" s="43">
        <v>1</v>
      </c>
      <c r="S121" s="38">
        <v>0</v>
      </c>
      <c r="T121" s="38">
        <v>0</v>
      </c>
      <c r="U121" s="38">
        <v>0</v>
      </c>
      <c r="V121" s="38">
        <v>0</v>
      </c>
      <c r="W121" s="38">
        <v>0</v>
      </c>
      <c r="X121" s="38">
        <v>0</v>
      </c>
      <c r="Y121" s="38">
        <v>0</v>
      </c>
    </row>
    <row r="122" spans="1:25" ht="18" customHeight="1" x14ac:dyDescent="0.3">
      <c r="A122" s="32">
        <v>119</v>
      </c>
      <c r="B122" s="32" t="s">
        <v>112</v>
      </c>
      <c r="C122" s="23" t="s">
        <v>46</v>
      </c>
      <c r="D122" s="65" t="s">
        <v>23</v>
      </c>
      <c r="E122" s="23" t="s">
        <v>24</v>
      </c>
      <c r="F122" s="41" t="s">
        <v>76</v>
      </c>
      <c r="G122" s="23" t="s">
        <v>684</v>
      </c>
      <c r="H122" s="32" t="s">
        <v>685</v>
      </c>
      <c r="I122" s="23" t="s">
        <v>684</v>
      </c>
      <c r="J122" s="56">
        <v>0.25</v>
      </c>
      <c r="K122" s="23" t="s">
        <v>682</v>
      </c>
      <c r="L122" s="57">
        <f t="shared" si="6"/>
        <v>1</v>
      </c>
      <c r="M122" s="23" t="s">
        <v>683</v>
      </c>
      <c r="N122" s="32" t="s">
        <v>108</v>
      </c>
      <c r="O122" s="36">
        <v>0</v>
      </c>
      <c r="P122" s="38">
        <v>0</v>
      </c>
      <c r="Q122" s="38">
        <v>0</v>
      </c>
      <c r="R122" s="38">
        <v>0</v>
      </c>
      <c r="S122" s="38">
        <v>0</v>
      </c>
      <c r="T122" s="38">
        <v>0</v>
      </c>
      <c r="U122" s="38">
        <v>0</v>
      </c>
      <c r="V122" s="38">
        <v>0</v>
      </c>
      <c r="W122" s="38">
        <v>0</v>
      </c>
      <c r="X122" s="32">
        <v>1</v>
      </c>
      <c r="Y122" s="38">
        <v>0</v>
      </c>
    </row>
    <row r="123" spans="1:25" ht="18" customHeight="1" thickBot="1" x14ac:dyDescent="0.35">
      <c r="A123" s="32">
        <v>120</v>
      </c>
      <c r="B123" s="42" t="s">
        <v>112</v>
      </c>
      <c r="C123" s="24" t="s">
        <v>46</v>
      </c>
      <c r="D123" s="64" t="s">
        <v>23</v>
      </c>
      <c r="E123" s="24" t="s">
        <v>24</v>
      </c>
      <c r="F123" s="59" t="s">
        <v>76</v>
      </c>
      <c r="G123" s="24" t="s">
        <v>686</v>
      </c>
      <c r="H123" s="42" t="s">
        <v>687</v>
      </c>
      <c r="I123" s="24" t="s">
        <v>688</v>
      </c>
      <c r="J123" s="58">
        <v>0.1</v>
      </c>
      <c r="K123" s="24" t="s">
        <v>689</v>
      </c>
      <c r="L123" s="60">
        <f t="shared" si="6"/>
        <v>1</v>
      </c>
      <c r="M123" s="24" t="s">
        <v>690</v>
      </c>
      <c r="N123" s="42" t="s">
        <v>108</v>
      </c>
      <c r="O123" s="36">
        <v>0</v>
      </c>
      <c r="P123" s="38">
        <v>0</v>
      </c>
      <c r="Q123" s="38">
        <v>0</v>
      </c>
      <c r="R123" s="38">
        <v>0</v>
      </c>
      <c r="S123" s="38">
        <v>0</v>
      </c>
      <c r="T123" s="38">
        <v>0</v>
      </c>
      <c r="U123" s="38">
        <v>0</v>
      </c>
      <c r="V123" s="38">
        <v>0</v>
      </c>
      <c r="W123" s="38">
        <v>0</v>
      </c>
      <c r="X123" s="38">
        <v>0</v>
      </c>
      <c r="Y123" s="42">
        <v>1</v>
      </c>
    </row>
    <row r="124" spans="1:25" ht="18" customHeight="1" thickTop="1" x14ac:dyDescent="0.3">
      <c r="A124" s="32">
        <v>121</v>
      </c>
      <c r="B124" s="43" t="s">
        <v>112</v>
      </c>
      <c r="C124" s="28" t="s">
        <v>50</v>
      </c>
      <c r="D124" s="63" t="s">
        <v>23</v>
      </c>
      <c r="E124" s="28" t="s">
        <v>24</v>
      </c>
      <c r="F124" s="55" t="s">
        <v>78</v>
      </c>
      <c r="G124" s="28" t="s">
        <v>691</v>
      </c>
      <c r="H124" s="32" t="s">
        <v>692</v>
      </c>
      <c r="I124" s="28" t="s">
        <v>693</v>
      </c>
      <c r="J124" s="53">
        <v>0.1</v>
      </c>
      <c r="K124" s="28" t="s">
        <v>651</v>
      </c>
      <c r="L124" s="54">
        <f t="shared" si="6"/>
        <v>1</v>
      </c>
      <c r="M124" s="28" t="s">
        <v>652</v>
      </c>
      <c r="N124" s="43" t="s">
        <v>108</v>
      </c>
      <c r="O124" s="43">
        <v>0</v>
      </c>
      <c r="P124" s="38">
        <v>0</v>
      </c>
      <c r="Q124" s="38">
        <v>0</v>
      </c>
      <c r="R124" s="38">
        <v>1</v>
      </c>
      <c r="S124" s="38">
        <v>0</v>
      </c>
      <c r="T124" s="38">
        <v>0</v>
      </c>
      <c r="U124" s="38">
        <v>0</v>
      </c>
      <c r="V124" s="38">
        <v>0</v>
      </c>
      <c r="W124" s="38">
        <v>0</v>
      </c>
      <c r="X124" s="38">
        <v>0</v>
      </c>
      <c r="Y124" s="38">
        <v>0</v>
      </c>
    </row>
    <row r="125" spans="1:25" ht="18" customHeight="1" x14ac:dyDescent="0.3">
      <c r="A125" s="32">
        <v>122</v>
      </c>
      <c r="B125" s="32" t="s">
        <v>112</v>
      </c>
      <c r="C125" s="23" t="s">
        <v>50</v>
      </c>
      <c r="D125" s="65" t="s">
        <v>23</v>
      </c>
      <c r="E125" s="23" t="s">
        <v>24</v>
      </c>
      <c r="F125" s="41" t="s">
        <v>78</v>
      </c>
      <c r="G125" s="23" t="s">
        <v>694</v>
      </c>
      <c r="H125" s="32" t="s">
        <v>695</v>
      </c>
      <c r="I125" s="23" t="s">
        <v>696</v>
      </c>
      <c r="J125" s="56">
        <v>0.3</v>
      </c>
      <c r="K125" s="23" t="s">
        <v>697</v>
      </c>
      <c r="L125" s="57">
        <f t="shared" si="6"/>
        <v>1</v>
      </c>
      <c r="M125" s="23" t="s">
        <v>400</v>
      </c>
      <c r="N125" s="32" t="s">
        <v>108</v>
      </c>
      <c r="O125" s="32">
        <v>0</v>
      </c>
      <c r="P125" s="38">
        <v>0</v>
      </c>
      <c r="Q125" s="38">
        <v>0</v>
      </c>
      <c r="R125" s="38">
        <v>1</v>
      </c>
      <c r="S125" s="38">
        <v>0</v>
      </c>
      <c r="T125" s="38">
        <v>0</v>
      </c>
      <c r="U125" s="38">
        <v>0</v>
      </c>
      <c r="V125" s="38">
        <v>0</v>
      </c>
      <c r="W125" s="38">
        <v>0</v>
      </c>
      <c r="X125" s="38">
        <v>0</v>
      </c>
      <c r="Y125" s="38">
        <v>0</v>
      </c>
    </row>
    <row r="126" spans="1:25" ht="18" customHeight="1" x14ac:dyDescent="0.3">
      <c r="A126" s="32">
        <v>123</v>
      </c>
      <c r="B126" s="32" t="s">
        <v>112</v>
      </c>
      <c r="C126" s="23" t="s">
        <v>50</v>
      </c>
      <c r="D126" s="65" t="s">
        <v>23</v>
      </c>
      <c r="E126" s="23" t="s">
        <v>24</v>
      </c>
      <c r="F126" s="41" t="s">
        <v>78</v>
      </c>
      <c r="G126" s="23" t="s">
        <v>698</v>
      </c>
      <c r="H126" s="32" t="s">
        <v>699</v>
      </c>
      <c r="I126" s="23" t="s">
        <v>700</v>
      </c>
      <c r="J126" s="56">
        <v>0.4</v>
      </c>
      <c r="K126" s="23" t="s">
        <v>659</v>
      </c>
      <c r="L126" s="56">
        <f t="shared" si="6"/>
        <v>0.99999999999999989</v>
      </c>
      <c r="M126" s="23" t="s">
        <v>608</v>
      </c>
      <c r="N126" s="32" t="s">
        <v>108</v>
      </c>
      <c r="O126" s="36">
        <v>0</v>
      </c>
      <c r="P126" s="38">
        <v>0</v>
      </c>
      <c r="Q126" s="38">
        <v>0</v>
      </c>
      <c r="R126" s="38">
        <v>0</v>
      </c>
      <c r="S126" s="38">
        <v>0</v>
      </c>
      <c r="T126" s="38">
        <v>0</v>
      </c>
      <c r="U126" s="56">
        <v>0.15</v>
      </c>
      <c r="V126" s="56">
        <v>0.15</v>
      </c>
      <c r="W126" s="56">
        <v>0.3</v>
      </c>
      <c r="X126" s="56">
        <v>0.3</v>
      </c>
      <c r="Y126" s="56">
        <v>0.1</v>
      </c>
    </row>
    <row r="127" spans="1:25" ht="18" customHeight="1" thickBot="1" x14ac:dyDescent="0.35">
      <c r="A127" s="32">
        <v>124</v>
      </c>
      <c r="B127" s="42" t="s">
        <v>112</v>
      </c>
      <c r="C127" s="24" t="s">
        <v>50</v>
      </c>
      <c r="D127" s="64" t="s">
        <v>23</v>
      </c>
      <c r="E127" s="24" t="s">
        <v>24</v>
      </c>
      <c r="F127" s="59" t="s">
        <v>78</v>
      </c>
      <c r="G127" s="24" t="s">
        <v>665</v>
      </c>
      <c r="H127" s="42" t="s">
        <v>701</v>
      </c>
      <c r="I127" s="24" t="s">
        <v>702</v>
      </c>
      <c r="J127" s="58">
        <v>0.1</v>
      </c>
      <c r="K127" s="24" t="s">
        <v>668</v>
      </c>
      <c r="L127" s="60">
        <f t="shared" si="6"/>
        <v>1</v>
      </c>
      <c r="M127" s="24" t="s">
        <v>217</v>
      </c>
      <c r="N127" s="42" t="s">
        <v>108</v>
      </c>
      <c r="O127" s="36">
        <v>0</v>
      </c>
      <c r="P127" s="38">
        <v>0</v>
      </c>
      <c r="Q127" s="38">
        <v>0</v>
      </c>
      <c r="R127" s="38">
        <v>0</v>
      </c>
      <c r="S127" s="38">
        <v>0</v>
      </c>
      <c r="T127" s="38">
        <v>0</v>
      </c>
      <c r="U127" s="38">
        <v>0</v>
      </c>
      <c r="V127" s="38">
        <v>0</v>
      </c>
      <c r="W127" s="38">
        <v>0</v>
      </c>
      <c r="X127" s="38">
        <v>0</v>
      </c>
      <c r="Y127" s="42">
        <v>1</v>
      </c>
    </row>
    <row r="128" spans="1:25" ht="18" customHeight="1" thickTop="1" x14ac:dyDescent="0.3">
      <c r="A128" s="32">
        <v>125</v>
      </c>
      <c r="B128" s="43" t="s">
        <v>112</v>
      </c>
      <c r="C128" s="28" t="s">
        <v>50</v>
      </c>
      <c r="D128" s="63" t="s">
        <v>23</v>
      </c>
      <c r="E128" s="28" t="s">
        <v>24</v>
      </c>
      <c r="F128" s="55" t="s">
        <v>79</v>
      </c>
      <c r="G128" s="28" t="s">
        <v>703</v>
      </c>
      <c r="H128" s="32" t="s">
        <v>704</v>
      </c>
      <c r="I128" s="28" t="s">
        <v>705</v>
      </c>
      <c r="J128" s="53">
        <v>0.1</v>
      </c>
      <c r="K128" s="28" t="s">
        <v>651</v>
      </c>
      <c r="L128" s="54">
        <f t="shared" si="6"/>
        <v>5</v>
      </c>
      <c r="M128" s="28" t="s">
        <v>652</v>
      </c>
      <c r="N128" s="43" t="s">
        <v>108</v>
      </c>
      <c r="O128" s="43">
        <v>0</v>
      </c>
      <c r="P128" s="38">
        <v>0</v>
      </c>
      <c r="Q128" s="38">
        <v>0</v>
      </c>
      <c r="R128" s="38">
        <v>5</v>
      </c>
      <c r="S128" s="38">
        <v>0</v>
      </c>
      <c r="T128" s="38">
        <v>0</v>
      </c>
      <c r="U128" s="38">
        <v>0</v>
      </c>
      <c r="V128" s="38">
        <v>0</v>
      </c>
      <c r="W128" s="38">
        <v>0</v>
      </c>
      <c r="X128" s="38">
        <v>0</v>
      </c>
      <c r="Y128" s="38">
        <v>0</v>
      </c>
    </row>
    <row r="129" spans="1:26" ht="18" customHeight="1" x14ac:dyDescent="0.3">
      <c r="A129" s="32">
        <v>126</v>
      </c>
      <c r="B129" s="32" t="s">
        <v>112</v>
      </c>
      <c r="C129" s="23" t="s">
        <v>50</v>
      </c>
      <c r="D129" s="65" t="s">
        <v>23</v>
      </c>
      <c r="E129" s="23" t="s">
        <v>24</v>
      </c>
      <c r="F129" s="41" t="s">
        <v>79</v>
      </c>
      <c r="G129" s="23" t="s">
        <v>706</v>
      </c>
      <c r="H129" s="32" t="s">
        <v>707</v>
      </c>
      <c r="I129" s="23" t="s">
        <v>708</v>
      </c>
      <c r="J129" s="56">
        <v>0.1</v>
      </c>
      <c r="K129" s="23" t="s">
        <v>640</v>
      </c>
      <c r="L129" s="57">
        <f t="shared" si="6"/>
        <v>1</v>
      </c>
      <c r="M129" s="23" t="s">
        <v>400</v>
      </c>
      <c r="N129" s="32" t="s">
        <v>108</v>
      </c>
      <c r="O129" s="32">
        <v>1</v>
      </c>
      <c r="P129" s="38">
        <v>0</v>
      </c>
      <c r="Q129" s="38">
        <v>0</v>
      </c>
      <c r="R129" s="38">
        <v>0</v>
      </c>
      <c r="S129" s="38">
        <v>0</v>
      </c>
      <c r="T129" s="38">
        <v>0</v>
      </c>
      <c r="U129" s="38">
        <v>0</v>
      </c>
      <c r="V129" s="38">
        <v>0</v>
      </c>
      <c r="W129" s="38">
        <v>0</v>
      </c>
      <c r="X129" s="38">
        <v>0</v>
      </c>
      <c r="Y129" s="38">
        <v>0</v>
      </c>
    </row>
    <row r="130" spans="1:26" ht="18" customHeight="1" x14ac:dyDescent="0.3">
      <c r="A130" s="32">
        <v>127</v>
      </c>
      <c r="B130" s="32" t="s">
        <v>112</v>
      </c>
      <c r="C130" s="23" t="s">
        <v>50</v>
      </c>
      <c r="D130" s="65" t="s">
        <v>23</v>
      </c>
      <c r="E130" s="23" t="s">
        <v>24</v>
      </c>
      <c r="F130" s="41" t="s">
        <v>79</v>
      </c>
      <c r="G130" s="23" t="s">
        <v>709</v>
      </c>
      <c r="H130" s="32" t="s">
        <v>710</v>
      </c>
      <c r="I130" s="23" t="s">
        <v>711</v>
      </c>
      <c r="J130" s="56">
        <v>0.25</v>
      </c>
      <c r="K130" s="23" t="s">
        <v>625</v>
      </c>
      <c r="L130" s="57">
        <f t="shared" si="6"/>
        <v>20</v>
      </c>
      <c r="M130" s="23" t="s">
        <v>712</v>
      </c>
      <c r="N130" s="32" t="s">
        <v>108</v>
      </c>
      <c r="O130" s="36">
        <v>0</v>
      </c>
      <c r="P130" s="38">
        <v>0</v>
      </c>
      <c r="Q130" s="38">
        <v>0</v>
      </c>
      <c r="R130" s="38">
        <v>0</v>
      </c>
      <c r="S130" s="32">
        <v>10</v>
      </c>
      <c r="T130" s="32">
        <v>10</v>
      </c>
      <c r="U130" s="38">
        <v>0</v>
      </c>
      <c r="V130" s="38">
        <v>0</v>
      </c>
      <c r="W130" s="38">
        <v>0</v>
      </c>
      <c r="X130" s="38">
        <v>0</v>
      </c>
      <c r="Y130" s="38">
        <v>0</v>
      </c>
    </row>
    <row r="131" spans="1:26" s="2" customFormat="1" ht="18" customHeight="1" x14ac:dyDescent="0.3">
      <c r="A131" s="32">
        <v>128</v>
      </c>
      <c r="B131" s="32" t="s">
        <v>112</v>
      </c>
      <c r="C131" s="23" t="s">
        <v>50</v>
      </c>
      <c r="D131" s="65" t="s">
        <v>23</v>
      </c>
      <c r="E131" s="23" t="s">
        <v>24</v>
      </c>
      <c r="F131" s="41" t="s">
        <v>79</v>
      </c>
      <c r="G131" s="23" t="s">
        <v>713</v>
      </c>
      <c r="H131" s="32" t="s">
        <v>714</v>
      </c>
      <c r="I131" s="23" t="s">
        <v>715</v>
      </c>
      <c r="J131" s="56">
        <v>0.2</v>
      </c>
      <c r="K131" s="23" t="s">
        <v>625</v>
      </c>
      <c r="L131" s="57">
        <f t="shared" si="6"/>
        <v>1</v>
      </c>
      <c r="M131" s="23" t="s">
        <v>400</v>
      </c>
      <c r="N131" s="32" t="s">
        <v>108</v>
      </c>
      <c r="O131" s="36">
        <v>0</v>
      </c>
      <c r="P131" s="38">
        <v>0</v>
      </c>
      <c r="Q131" s="38">
        <v>0</v>
      </c>
      <c r="R131" s="38">
        <v>0</v>
      </c>
      <c r="S131" s="38">
        <v>0</v>
      </c>
      <c r="T131" s="38">
        <v>0</v>
      </c>
      <c r="U131" s="32">
        <v>0</v>
      </c>
      <c r="V131" s="38">
        <v>0</v>
      </c>
      <c r="W131" s="38">
        <v>0</v>
      </c>
      <c r="X131" s="38">
        <v>0</v>
      </c>
      <c r="Y131" s="38">
        <v>1</v>
      </c>
      <c r="Z131" s="20"/>
    </row>
    <row r="132" spans="1:26" s="2" customFormat="1" ht="18" customHeight="1" x14ac:dyDescent="0.3">
      <c r="A132" s="32">
        <v>129</v>
      </c>
      <c r="B132" s="32" t="s">
        <v>112</v>
      </c>
      <c r="C132" s="23" t="s">
        <v>50</v>
      </c>
      <c r="D132" s="65" t="s">
        <v>23</v>
      </c>
      <c r="E132" s="23" t="s">
        <v>24</v>
      </c>
      <c r="F132" s="41" t="s">
        <v>79</v>
      </c>
      <c r="G132" s="23" t="s">
        <v>716</v>
      </c>
      <c r="H132" s="32" t="s">
        <v>717</v>
      </c>
      <c r="I132" s="23" t="s">
        <v>718</v>
      </c>
      <c r="J132" s="56">
        <v>0.2</v>
      </c>
      <c r="K132" s="23" t="s">
        <v>647</v>
      </c>
      <c r="L132" s="57">
        <v>10000</v>
      </c>
      <c r="M132" s="23" t="s">
        <v>592</v>
      </c>
      <c r="N132" s="32" t="s">
        <v>108</v>
      </c>
      <c r="O132" s="36">
        <v>0</v>
      </c>
      <c r="P132" s="38">
        <v>0</v>
      </c>
      <c r="Q132" s="38">
        <v>0</v>
      </c>
      <c r="R132" s="38">
        <v>0</v>
      </c>
      <c r="S132" s="38">
        <v>0</v>
      </c>
      <c r="T132" s="38">
        <v>0</v>
      </c>
      <c r="U132" s="38">
        <v>0</v>
      </c>
      <c r="V132" s="38">
        <v>0</v>
      </c>
      <c r="W132" s="38">
        <v>0</v>
      </c>
      <c r="X132" s="38">
        <v>0</v>
      </c>
      <c r="Y132" s="112">
        <v>10000</v>
      </c>
      <c r="Z132" s="20"/>
    </row>
    <row r="133" spans="1:26" s="2" customFormat="1" ht="18" customHeight="1" thickBot="1" x14ac:dyDescent="0.35">
      <c r="A133" s="32">
        <v>130</v>
      </c>
      <c r="B133" s="42" t="s">
        <v>112</v>
      </c>
      <c r="C133" s="24" t="s">
        <v>50</v>
      </c>
      <c r="D133" s="64" t="s">
        <v>23</v>
      </c>
      <c r="E133" s="24" t="s">
        <v>24</v>
      </c>
      <c r="F133" s="59" t="s">
        <v>79</v>
      </c>
      <c r="G133" s="24" t="s">
        <v>719</v>
      </c>
      <c r="H133" s="42" t="s">
        <v>720</v>
      </c>
      <c r="I133" s="24" t="s">
        <v>721</v>
      </c>
      <c r="J133" s="58">
        <v>0.15</v>
      </c>
      <c r="K133" s="24" t="s">
        <v>647</v>
      </c>
      <c r="L133" s="60">
        <v>10000</v>
      </c>
      <c r="M133" s="24" t="s">
        <v>592</v>
      </c>
      <c r="N133" s="42" t="s">
        <v>108</v>
      </c>
      <c r="O133" s="36">
        <v>0</v>
      </c>
      <c r="P133" s="38">
        <v>0</v>
      </c>
      <c r="Q133" s="38">
        <v>0</v>
      </c>
      <c r="R133" s="38">
        <v>0</v>
      </c>
      <c r="S133" s="38">
        <v>0</v>
      </c>
      <c r="T133" s="38">
        <v>0</v>
      </c>
      <c r="U133" s="38">
        <v>0</v>
      </c>
      <c r="V133" s="38">
        <v>0</v>
      </c>
      <c r="W133" s="38">
        <v>0</v>
      </c>
      <c r="X133" s="38">
        <v>0</v>
      </c>
      <c r="Y133" s="112">
        <v>10000</v>
      </c>
      <c r="Z133" s="20"/>
    </row>
    <row r="134" spans="1:26" ht="18" customHeight="1" thickTop="1" x14ac:dyDescent="0.3">
      <c r="A134" s="32">
        <v>131</v>
      </c>
      <c r="B134" s="43" t="s">
        <v>112</v>
      </c>
      <c r="C134" s="28" t="s">
        <v>50</v>
      </c>
      <c r="D134" s="63" t="s">
        <v>23</v>
      </c>
      <c r="E134" s="28" t="s">
        <v>24</v>
      </c>
      <c r="F134" s="55" t="s">
        <v>80</v>
      </c>
      <c r="G134" s="28" t="s">
        <v>706</v>
      </c>
      <c r="H134" s="43" t="s">
        <v>722</v>
      </c>
      <c r="I134" s="28" t="s">
        <v>708</v>
      </c>
      <c r="J134" s="53">
        <v>0.25</v>
      </c>
      <c r="K134" s="28" t="s">
        <v>640</v>
      </c>
      <c r="L134" s="54">
        <f>+SUM(N134:Y134)</f>
        <v>1</v>
      </c>
      <c r="M134" s="28" t="s">
        <v>400</v>
      </c>
      <c r="N134" s="43" t="s">
        <v>108</v>
      </c>
      <c r="O134" s="43">
        <v>1</v>
      </c>
      <c r="P134" s="38">
        <v>0</v>
      </c>
      <c r="Q134" s="38">
        <v>0</v>
      </c>
      <c r="R134" s="38">
        <v>0</v>
      </c>
      <c r="S134" s="38">
        <v>0</v>
      </c>
      <c r="T134" s="38">
        <v>0</v>
      </c>
      <c r="U134" s="38">
        <v>0</v>
      </c>
      <c r="V134" s="38">
        <v>0</v>
      </c>
      <c r="W134" s="38">
        <v>0</v>
      </c>
      <c r="X134" s="38">
        <v>0</v>
      </c>
      <c r="Y134" s="38">
        <v>0</v>
      </c>
    </row>
    <row r="135" spans="1:26" ht="18" customHeight="1" x14ac:dyDescent="0.3">
      <c r="A135" s="32">
        <v>132</v>
      </c>
      <c r="B135" s="32" t="s">
        <v>112</v>
      </c>
      <c r="C135" s="23" t="s">
        <v>50</v>
      </c>
      <c r="D135" s="65" t="s">
        <v>23</v>
      </c>
      <c r="E135" s="23" t="s">
        <v>24</v>
      </c>
      <c r="F135" s="41" t="s">
        <v>80</v>
      </c>
      <c r="G135" s="23" t="s">
        <v>723</v>
      </c>
      <c r="H135" s="43" t="s">
        <v>724</v>
      </c>
      <c r="I135" s="23" t="s">
        <v>725</v>
      </c>
      <c r="J135" s="56">
        <v>0.45</v>
      </c>
      <c r="K135" s="23" t="s">
        <v>647</v>
      </c>
      <c r="L135" s="57">
        <v>10000</v>
      </c>
      <c r="M135" s="23" t="s">
        <v>592</v>
      </c>
      <c r="N135" s="32" t="s">
        <v>108</v>
      </c>
      <c r="O135" s="36">
        <v>0</v>
      </c>
      <c r="P135" s="38">
        <v>0</v>
      </c>
      <c r="Q135" s="38">
        <v>0</v>
      </c>
      <c r="R135" s="38">
        <v>0</v>
      </c>
      <c r="S135" s="38">
        <v>0</v>
      </c>
      <c r="T135" s="38">
        <v>0</v>
      </c>
      <c r="U135" s="38">
        <v>0</v>
      </c>
      <c r="V135" s="38">
        <v>0</v>
      </c>
      <c r="W135" s="38">
        <v>0</v>
      </c>
      <c r="X135" s="38">
        <v>0</v>
      </c>
      <c r="Y135" s="112">
        <v>10000</v>
      </c>
    </row>
    <row r="136" spans="1:26" ht="18" customHeight="1" thickBot="1" x14ac:dyDescent="0.35">
      <c r="A136" s="32">
        <v>133</v>
      </c>
      <c r="B136" s="42" t="s">
        <v>112</v>
      </c>
      <c r="C136" s="24" t="s">
        <v>50</v>
      </c>
      <c r="D136" s="64" t="s">
        <v>23</v>
      </c>
      <c r="E136" s="24" t="s">
        <v>24</v>
      </c>
      <c r="F136" s="59" t="s">
        <v>80</v>
      </c>
      <c r="G136" s="24" t="s">
        <v>726</v>
      </c>
      <c r="H136" s="42" t="s">
        <v>727</v>
      </c>
      <c r="I136" s="24" t="s">
        <v>728</v>
      </c>
      <c r="J136" s="58">
        <v>0.3</v>
      </c>
      <c r="K136" s="24" t="s">
        <v>729</v>
      </c>
      <c r="L136" s="60">
        <f t="shared" ref="L136:L156" si="7">+SUM(N136:Y136)</f>
        <v>5</v>
      </c>
      <c r="M136" s="24" t="s">
        <v>683</v>
      </c>
      <c r="N136" s="42" t="s">
        <v>108</v>
      </c>
      <c r="O136" s="36">
        <v>0</v>
      </c>
      <c r="P136" s="38">
        <v>0</v>
      </c>
      <c r="Q136" s="38">
        <v>0</v>
      </c>
      <c r="R136" s="38">
        <v>0</v>
      </c>
      <c r="S136" s="38">
        <v>0</v>
      </c>
      <c r="T136" s="38">
        <v>0</v>
      </c>
      <c r="U136" s="42">
        <v>0</v>
      </c>
      <c r="V136" s="42">
        <v>0</v>
      </c>
      <c r="W136" s="42">
        <v>0</v>
      </c>
      <c r="X136" s="38">
        <v>0</v>
      </c>
      <c r="Y136" s="38">
        <v>5</v>
      </c>
    </row>
    <row r="137" spans="1:26" s="2" customFormat="1" ht="18" customHeight="1" thickTop="1" thickBot="1" x14ac:dyDescent="0.35">
      <c r="A137" s="32">
        <v>134</v>
      </c>
      <c r="B137" s="48" t="s">
        <v>114</v>
      </c>
      <c r="C137" s="40" t="s">
        <v>110</v>
      </c>
      <c r="D137" s="40" t="s">
        <v>23</v>
      </c>
      <c r="E137" s="40" t="str">
        <f>VLOOKUP(D137,Parámetros!$B$3:$C$17,2,0)</f>
        <v>Misional</v>
      </c>
      <c r="F137" s="52" t="s">
        <v>92</v>
      </c>
      <c r="G137" s="40" t="s">
        <v>730</v>
      </c>
      <c r="H137" s="82" t="s">
        <v>731</v>
      </c>
      <c r="I137" s="40" t="s">
        <v>730</v>
      </c>
      <c r="J137" s="74">
        <v>0.2</v>
      </c>
      <c r="K137" s="40" t="s">
        <v>517</v>
      </c>
      <c r="L137" s="125">
        <f t="shared" si="7"/>
        <v>43000</v>
      </c>
      <c r="M137" s="52" t="s">
        <v>517</v>
      </c>
      <c r="N137" s="48" t="s">
        <v>108</v>
      </c>
      <c r="O137" s="126">
        <v>3000</v>
      </c>
      <c r="P137" s="38">
        <v>0</v>
      </c>
      <c r="Q137" s="38">
        <v>0</v>
      </c>
      <c r="R137" s="38">
        <v>0</v>
      </c>
      <c r="S137" s="38">
        <v>0</v>
      </c>
      <c r="T137" s="38">
        <v>0</v>
      </c>
      <c r="U137" s="38">
        <v>0</v>
      </c>
      <c r="V137" s="38">
        <v>0</v>
      </c>
      <c r="W137" s="38">
        <v>0</v>
      </c>
      <c r="X137" s="38">
        <v>0</v>
      </c>
      <c r="Y137" s="126">
        <v>40000</v>
      </c>
      <c r="Z137" s="20"/>
    </row>
    <row r="138" spans="1:26" s="2" customFormat="1" ht="18" customHeight="1" thickTop="1" thickBot="1" x14ac:dyDescent="0.35">
      <c r="A138" s="32">
        <v>135</v>
      </c>
      <c r="B138" s="43" t="s">
        <v>114</v>
      </c>
      <c r="C138" s="28" t="s">
        <v>110</v>
      </c>
      <c r="D138" s="28" t="s">
        <v>23</v>
      </c>
      <c r="E138" s="34" t="s">
        <v>24</v>
      </c>
      <c r="F138" s="55" t="s">
        <v>128</v>
      </c>
      <c r="G138" s="28" t="s">
        <v>732</v>
      </c>
      <c r="H138" s="43" t="s">
        <v>733</v>
      </c>
      <c r="I138" s="28" t="s">
        <v>734</v>
      </c>
      <c r="J138" s="78">
        <v>0.06</v>
      </c>
      <c r="K138" s="28" t="s">
        <v>254</v>
      </c>
      <c r="L138" s="127">
        <f t="shared" si="7"/>
        <v>3</v>
      </c>
      <c r="M138" s="128" t="s">
        <v>735</v>
      </c>
      <c r="N138" s="129" t="s">
        <v>108</v>
      </c>
      <c r="O138" s="36">
        <v>0</v>
      </c>
      <c r="P138" s="129">
        <v>0</v>
      </c>
      <c r="Q138" s="129">
        <v>0</v>
      </c>
      <c r="R138" s="129">
        <v>0</v>
      </c>
      <c r="S138" s="129">
        <v>0</v>
      </c>
      <c r="T138" s="129">
        <v>0</v>
      </c>
      <c r="U138" s="118">
        <v>1</v>
      </c>
      <c r="V138" s="118">
        <v>1</v>
      </c>
      <c r="W138" s="38">
        <v>1</v>
      </c>
      <c r="X138" s="38">
        <v>0</v>
      </c>
      <c r="Y138" s="38">
        <v>0</v>
      </c>
      <c r="Z138" s="20"/>
    </row>
    <row r="139" spans="1:26" s="2" customFormat="1" ht="18" customHeight="1" thickTop="1" thickBot="1" x14ac:dyDescent="0.35">
      <c r="A139" s="32">
        <v>136</v>
      </c>
      <c r="B139" s="43" t="s">
        <v>114</v>
      </c>
      <c r="C139" s="28" t="s">
        <v>110</v>
      </c>
      <c r="D139" s="28" t="s">
        <v>23</v>
      </c>
      <c r="E139" s="35" t="s">
        <v>24</v>
      </c>
      <c r="F139" s="55" t="s">
        <v>128</v>
      </c>
      <c r="G139" s="28" t="s">
        <v>736</v>
      </c>
      <c r="H139" s="43" t="s">
        <v>737</v>
      </c>
      <c r="I139" s="28" t="s">
        <v>738</v>
      </c>
      <c r="J139" s="78">
        <v>0.06</v>
      </c>
      <c r="K139" s="28" t="s">
        <v>254</v>
      </c>
      <c r="L139" s="130">
        <f t="shared" si="7"/>
        <v>8</v>
      </c>
      <c r="M139" s="131" t="s">
        <v>739</v>
      </c>
      <c r="N139" s="132" t="s">
        <v>108</v>
      </c>
      <c r="O139" s="130">
        <v>1</v>
      </c>
      <c r="P139" s="57">
        <v>1</v>
      </c>
      <c r="Q139" s="57">
        <v>1</v>
      </c>
      <c r="R139" s="57">
        <v>1</v>
      </c>
      <c r="S139" s="36">
        <v>0</v>
      </c>
      <c r="T139" s="36">
        <v>0</v>
      </c>
      <c r="U139" s="57">
        <v>1</v>
      </c>
      <c r="V139" s="57">
        <v>1</v>
      </c>
      <c r="W139" s="132">
        <v>1</v>
      </c>
      <c r="X139" s="132">
        <v>1</v>
      </c>
      <c r="Y139" s="38">
        <v>0</v>
      </c>
      <c r="Z139" s="20"/>
    </row>
    <row r="140" spans="1:26" s="2" customFormat="1" ht="18" customHeight="1" thickTop="1" thickBot="1" x14ac:dyDescent="0.35">
      <c r="A140" s="32">
        <v>137</v>
      </c>
      <c r="B140" s="43" t="s">
        <v>114</v>
      </c>
      <c r="C140" s="28" t="s">
        <v>110</v>
      </c>
      <c r="D140" s="28" t="s">
        <v>23</v>
      </c>
      <c r="E140" s="35" t="s">
        <v>24</v>
      </c>
      <c r="F140" s="55" t="s">
        <v>128</v>
      </c>
      <c r="G140" s="28" t="s">
        <v>740</v>
      </c>
      <c r="H140" s="43" t="s">
        <v>741</v>
      </c>
      <c r="I140" s="28" t="s">
        <v>742</v>
      </c>
      <c r="J140" s="78">
        <v>0.06</v>
      </c>
      <c r="K140" s="28" t="s">
        <v>254</v>
      </c>
      <c r="L140" s="130">
        <f t="shared" si="7"/>
        <v>8</v>
      </c>
      <c r="M140" s="131" t="s">
        <v>664</v>
      </c>
      <c r="N140" s="132" t="s">
        <v>108</v>
      </c>
      <c r="O140" s="130">
        <v>1</v>
      </c>
      <c r="P140" s="57">
        <v>1</v>
      </c>
      <c r="Q140" s="57">
        <v>1</v>
      </c>
      <c r="R140" s="36">
        <v>0</v>
      </c>
      <c r="S140" s="57">
        <v>0</v>
      </c>
      <c r="T140" s="57">
        <v>1</v>
      </c>
      <c r="U140" s="36">
        <v>1</v>
      </c>
      <c r="V140" s="57">
        <v>1</v>
      </c>
      <c r="W140" s="132">
        <v>1</v>
      </c>
      <c r="X140" s="132">
        <v>1</v>
      </c>
      <c r="Y140" s="38">
        <v>0</v>
      </c>
      <c r="Z140" s="20"/>
    </row>
    <row r="141" spans="1:26" s="2" customFormat="1" ht="18" customHeight="1" thickTop="1" thickBot="1" x14ac:dyDescent="0.35">
      <c r="A141" s="32">
        <v>138</v>
      </c>
      <c r="B141" s="43" t="s">
        <v>114</v>
      </c>
      <c r="C141" s="28" t="s">
        <v>110</v>
      </c>
      <c r="D141" s="28" t="s">
        <v>23</v>
      </c>
      <c r="E141" s="35" t="s">
        <v>24</v>
      </c>
      <c r="F141" s="55" t="s">
        <v>128</v>
      </c>
      <c r="G141" s="28" t="s">
        <v>743</v>
      </c>
      <c r="H141" s="43" t="s">
        <v>744</v>
      </c>
      <c r="I141" s="28" t="s">
        <v>745</v>
      </c>
      <c r="J141" s="78">
        <v>0.06</v>
      </c>
      <c r="K141" s="28" t="s">
        <v>254</v>
      </c>
      <c r="L141" s="130">
        <f t="shared" si="7"/>
        <v>18</v>
      </c>
      <c r="M141" s="131" t="s">
        <v>429</v>
      </c>
      <c r="N141" s="132" t="s">
        <v>108</v>
      </c>
      <c r="O141" s="130">
        <v>2</v>
      </c>
      <c r="P141" s="57">
        <v>2</v>
      </c>
      <c r="Q141" s="57">
        <v>2</v>
      </c>
      <c r="R141" s="57">
        <v>2</v>
      </c>
      <c r="S141" s="57">
        <v>0</v>
      </c>
      <c r="T141" s="57">
        <v>2</v>
      </c>
      <c r="U141" s="57">
        <v>2</v>
      </c>
      <c r="V141" s="57">
        <v>2</v>
      </c>
      <c r="W141" s="57">
        <v>2</v>
      </c>
      <c r="X141" s="57">
        <v>2</v>
      </c>
      <c r="Y141" s="38">
        <v>0</v>
      </c>
      <c r="Z141" s="20"/>
    </row>
    <row r="142" spans="1:26" s="2" customFormat="1" ht="18" customHeight="1" thickTop="1" thickBot="1" x14ac:dyDescent="0.35">
      <c r="A142" s="32">
        <v>139</v>
      </c>
      <c r="B142" s="43" t="s">
        <v>114</v>
      </c>
      <c r="C142" s="28" t="s">
        <v>110</v>
      </c>
      <c r="D142" s="28" t="s">
        <v>23</v>
      </c>
      <c r="E142" s="35" t="s">
        <v>24</v>
      </c>
      <c r="F142" s="55" t="s">
        <v>128</v>
      </c>
      <c r="G142" s="28" t="s">
        <v>746</v>
      </c>
      <c r="H142" s="43" t="s">
        <v>747</v>
      </c>
      <c r="I142" s="28" t="s">
        <v>748</v>
      </c>
      <c r="J142" s="78">
        <v>0.06</v>
      </c>
      <c r="K142" s="28" t="s">
        <v>254</v>
      </c>
      <c r="L142" s="67">
        <f t="shared" si="7"/>
        <v>2</v>
      </c>
      <c r="M142" s="131" t="s">
        <v>749</v>
      </c>
      <c r="N142" s="132" t="s">
        <v>108</v>
      </c>
      <c r="O142" s="36">
        <v>0</v>
      </c>
      <c r="P142" s="36">
        <v>0</v>
      </c>
      <c r="Q142" s="57">
        <v>1</v>
      </c>
      <c r="R142" s="36">
        <v>0</v>
      </c>
      <c r="S142" s="36">
        <v>0</v>
      </c>
      <c r="T142" s="36">
        <v>0</v>
      </c>
      <c r="U142" s="36">
        <v>0</v>
      </c>
      <c r="V142" s="57">
        <v>0</v>
      </c>
      <c r="W142" s="38">
        <v>0</v>
      </c>
      <c r="X142" s="38">
        <v>1</v>
      </c>
      <c r="Y142" s="38">
        <v>0</v>
      </c>
      <c r="Z142" s="20"/>
    </row>
    <row r="143" spans="1:26" s="2" customFormat="1" ht="18" customHeight="1" thickTop="1" thickBot="1" x14ac:dyDescent="0.35">
      <c r="A143" s="32">
        <v>140</v>
      </c>
      <c r="B143" s="42" t="s">
        <v>114</v>
      </c>
      <c r="C143" s="24" t="s">
        <v>110</v>
      </c>
      <c r="D143" s="24" t="s">
        <v>23</v>
      </c>
      <c r="E143" s="24" t="s">
        <v>24</v>
      </c>
      <c r="F143" s="59" t="s">
        <v>128</v>
      </c>
      <c r="G143" s="24" t="s">
        <v>750</v>
      </c>
      <c r="H143" s="42" t="s">
        <v>751</v>
      </c>
      <c r="I143" s="24" t="s">
        <v>752</v>
      </c>
      <c r="J143" s="78">
        <v>0.06</v>
      </c>
      <c r="K143" s="24" t="s">
        <v>753</v>
      </c>
      <c r="L143" s="60">
        <f t="shared" si="7"/>
        <v>4</v>
      </c>
      <c r="M143" s="59" t="s">
        <v>754</v>
      </c>
      <c r="N143" s="60">
        <v>1</v>
      </c>
      <c r="O143" s="36">
        <v>0</v>
      </c>
      <c r="P143" s="38">
        <v>0</v>
      </c>
      <c r="Q143" s="79">
        <v>1</v>
      </c>
      <c r="R143" s="38">
        <v>0</v>
      </c>
      <c r="S143" s="38">
        <v>0</v>
      </c>
      <c r="T143" s="79">
        <v>1</v>
      </c>
      <c r="U143" s="38">
        <v>0</v>
      </c>
      <c r="V143" s="38">
        <v>0</v>
      </c>
      <c r="W143" s="60">
        <v>1</v>
      </c>
      <c r="X143" s="38">
        <v>0</v>
      </c>
      <c r="Y143" s="38">
        <v>0</v>
      </c>
      <c r="Z143" s="20"/>
    </row>
    <row r="144" spans="1:26" s="2" customFormat="1" ht="18" customHeight="1" thickTop="1" thickBot="1" x14ac:dyDescent="0.35">
      <c r="A144" s="32">
        <v>141</v>
      </c>
      <c r="B144" s="48" t="s">
        <v>114</v>
      </c>
      <c r="C144" s="40" t="s">
        <v>111</v>
      </c>
      <c r="D144" s="40" t="s">
        <v>23</v>
      </c>
      <c r="E144" s="40" t="str">
        <f>VLOOKUP(D144,Parámetros!$B$3:$C$17,2,0)</f>
        <v>Misional</v>
      </c>
      <c r="F144" s="52" t="s">
        <v>152</v>
      </c>
      <c r="G144" s="40" t="s">
        <v>755</v>
      </c>
      <c r="H144" s="48" t="s">
        <v>756</v>
      </c>
      <c r="I144" s="40" t="s">
        <v>268</v>
      </c>
      <c r="J144" s="74">
        <v>7.0000000000000007E-2</v>
      </c>
      <c r="K144" s="40" t="s">
        <v>269</v>
      </c>
      <c r="L144" s="51">
        <f t="shared" si="7"/>
        <v>24</v>
      </c>
      <c r="M144" s="40" t="s">
        <v>270</v>
      </c>
      <c r="N144" s="48">
        <v>2</v>
      </c>
      <c r="O144" s="48">
        <v>2</v>
      </c>
      <c r="P144" s="48">
        <v>2</v>
      </c>
      <c r="Q144" s="48">
        <v>2</v>
      </c>
      <c r="R144" s="48">
        <v>2</v>
      </c>
      <c r="S144" s="48">
        <v>2</v>
      </c>
      <c r="T144" s="48">
        <v>2</v>
      </c>
      <c r="U144" s="48">
        <v>2</v>
      </c>
      <c r="V144" s="48">
        <v>2</v>
      </c>
      <c r="W144" s="48">
        <v>2</v>
      </c>
      <c r="X144" s="48">
        <v>2</v>
      </c>
      <c r="Y144" s="48">
        <v>2</v>
      </c>
      <c r="Z144" s="20"/>
    </row>
    <row r="145" spans="1:26" s="2" customFormat="1" ht="18" customHeight="1" thickTop="1" x14ac:dyDescent="0.3">
      <c r="A145" s="32">
        <v>142</v>
      </c>
      <c r="B145" s="43" t="s">
        <v>114</v>
      </c>
      <c r="C145" s="28" t="s">
        <v>111</v>
      </c>
      <c r="D145" s="28" t="s">
        <v>28</v>
      </c>
      <c r="E145" s="28" t="str">
        <f>VLOOKUP(D145,Parámetros!$B$3:$C$17,2,0)</f>
        <v>De apoyo</v>
      </c>
      <c r="F145" s="55" t="s">
        <v>133</v>
      </c>
      <c r="G145" s="28" t="s">
        <v>757</v>
      </c>
      <c r="H145" s="43" t="s">
        <v>758</v>
      </c>
      <c r="I145" s="28" t="s">
        <v>759</v>
      </c>
      <c r="J145" s="53">
        <v>0.4</v>
      </c>
      <c r="K145" s="28" t="s">
        <v>760</v>
      </c>
      <c r="L145" s="54">
        <f t="shared" si="7"/>
        <v>11</v>
      </c>
      <c r="M145" s="28" t="s">
        <v>761</v>
      </c>
      <c r="N145" s="43" t="s">
        <v>108</v>
      </c>
      <c r="O145" s="43">
        <v>1</v>
      </c>
      <c r="P145" s="43">
        <v>1</v>
      </c>
      <c r="Q145" s="43">
        <v>1</v>
      </c>
      <c r="R145" s="43">
        <v>1</v>
      </c>
      <c r="S145" s="43">
        <v>1</v>
      </c>
      <c r="T145" s="43">
        <v>1</v>
      </c>
      <c r="U145" s="43">
        <v>1</v>
      </c>
      <c r="V145" s="43">
        <v>1</v>
      </c>
      <c r="W145" s="43">
        <v>1</v>
      </c>
      <c r="X145" s="43">
        <v>1</v>
      </c>
      <c r="Y145" s="43">
        <v>1</v>
      </c>
      <c r="Z145" s="20"/>
    </row>
    <row r="146" spans="1:26" s="2" customFormat="1" ht="18" customHeight="1" x14ac:dyDescent="0.3">
      <c r="A146" s="32">
        <v>143</v>
      </c>
      <c r="B146" s="32" t="s">
        <v>114</v>
      </c>
      <c r="C146" s="23" t="s">
        <v>111</v>
      </c>
      <c r="D146" s="23" t="s">
        <v>28</v>
      </c>
      <c r="E146" s="23" t="str">
        <f>VLOOKUP(D146,Parámetros!$B$3:$C$17,2,0)</f>
        <v>De apoyo</v>
      </c>
      <c r="F146" s="41" t="s">
        <v>133</v>
      </c>
      <c r="G146" s="23" t="s">
        <v>762</v>
      </c>
      <c r="H146" s="43" t="s">
        <v>763</v>
      </c>
      <c r="I146" s="23" t="s">
        <v>764</v>
      </c>
      <c r="J146" s="49">
        <v>0.2</v>
      </c>
      <c r="K146" s="23" t="s">
        <v>765</v>
      </c>
      <c r="L146" s="57">
        <f t="shared" si="7"/>
        <v>11</v>
      </c>
      <c r="M146" s="23" t="s">
        <v>766</v>
      </c>
      <c r="N146" s="32" t="s">
        <v>108</v>
      </c>
      <c r="O146" s="32">
        <v>1</v>
      </c>
      <c r="P146" s="32">
        <v>1</v>
      </c>
      <c r="Q146" s="32">
        <v>1</v>
      </c>
      <c r="R146" s="32">
        <v>1</v>
      </c>
      <c r="S146" s="32">
        <v>1</v>
      </c>
      <c r="T146" s="32">
        <v>1</v>
      </c>
      <c r="U146" s="32">
        <v>1</v>
      </c>
      <c r="V146" s="32">
        <v>1</v>
      </c>
      <c r="W146" s="32">
        <v>1</v>
      </c>
      <c r="X146" s="32">
        <v>1</v>
      </c>
      <c r="Y146" s="32">
        <v>1</v>
      </c>
      <c r="Z146" s="20"/>
    </row>
    <row r="147" spans="1:26" s="2" customFormat="1" ht="18" customHeight="1" thickBot="1" x14ac:dyDescent="0.35">
      <c r="A147" s="32">
        <v>144</v>
      </c>
      <c r="B147" s="42" t="s">
        <v>114</v>
      </c>
      <c r="C147" s="24" t="s">
        <v>111</v>
      </c>
      <c r="D147" s="24" t="s">
        <v>28</v>
      </c>
      <c r="E147" s="24" t="str">
        <f>VLOOKUP(D147,Parámetros!$B$3:$C$17,2,0)</f>
        <v>De apoyo</v>
      </c>
      <c r="F147" s="59" t="s">
        <v>133</v>
      </c>
      <c r="G147" s="24" t="s">
        <v>767</v>
      </c>
      <c r="H147" s="42" t="s">
        <v>768</v>
      </c>
      <c r="I147" s="24" t="s">
        <v>769</v>
      </c>
      <c r="J147" s="50">
        <v>0.4</v>
      </c>
      <c r="K147" s="24" t="s">
        <v>760</v>
      </c>
      <c r="L147" s="60">
        <f t="shared" si="7"/>
        <v>11</v>
      </c>
      <c r="M147" s="24" t="s">
        <v>761</v>
      </c>
      <c r="N147" s="42" t="s">
        <v>108</v>
      </c>
      <c r="O147" s="42">
        <v>1</v>
      </c>
      <c r="P147" s="42">
        <v>1</v>
      </c>
      <c r="Q147" s="42">
        <v>1</v>
      </c>
      <c r="R147" s="42">
        <v>1</v>
      </c>
      <c r="S147" s="42">
        <v>1</v>
      </c>
      <c r="T147" s="42">
        <v>1</v>
      </c>
      <c r="U147" s="42">
        <v>1</v>
      </c>
      <c r="V147" s="42">
        <v>1</v>
      </c>
      <c r="W147" s="42">
        <v>1</v>
      </c>
      <c r="X147" s="42">
        <v>1</v>
      </c>
      <c r="Y147" s="42">
        <v>1</v>
      </c>
      <c r="Z147" s="20"/>
    </row>
    <row r="148" spans="1:26" s="2" customFormat="1" ht="18" customHeight="1" thickTop="1" x14ac:dyDescent="0.3">
      <c r="A148" s="32">
        <v>145</v>
      </c>
      <c r="B148" s="43" t="s">
        <v>114</v>
      </c>
      <c r="C148" s="28" t="s">
        <v>111</v>
      </c>
      <c r="D148" s="28" t="s">
        <v>28</v>
      </c>
      <c r="E148" s="28" t="str">
        <f>VLOOKUP(D148,Parámetros!$B$3:$C$17,2,0)</f>
        <v>De apoyo</v>
      </c>
      <c r="F148" s="55" t="s">
        <v>134</v>
      </c>
      <c r="G148" s="28" t="s">
        <v>770</v>
      </c>
      <c r="H148" s="43" t="s">
        <v>771</v>
      </c>
      <c r="I148" s="28" t="s">
        <v>772</v>
      </c>
      <c r="J148" s="80">
        <v>0.6</v>
      </c>
      <c r="K148" s="28" t="s">
        <v>773</v>
      </c>
      <c r="L148" s="54">
        <f t="shared" si="7"/>
        <v>1</v>
      </c>
      <c r="M148" s="28" t="s">
        <v>774</v>
      </c>
      <c r="N148" s="43">
        <v>1</v>
      </c>
      <c r="O148" s="36">
        <v>0</v>
      </c>
      <c r="P148" s="38">
        <v>0</v>
      </c>
      <c r="Q148" s="38">
        <v>0</v>
      </c>
      <c r="R148" s="38">
        <v>0</v>
      </c>
      <c r="S148" s="38">
        <v>0</v>
      </c>
      <c r="T148" s="38">
        <v>0</v>
      </c>
      <c r="U148" s="38">
        <v>0</v>
      </c>
      <c r="V148" s="38">
        <v>0</v>
      </c>
      <c r="W148" s="38">
        <v>0</v>
      </c>
      <c r="X148" s="38">
        <v>0</v>
      </c>
      <c r="Y148" s="38">
        <v>0</v>
      </c>
      <c r="Z148" s="20"/>
    </row>
    <row r="149" spans="1:26" ht="18" customHeight="1" x14ac:dyDescent="0.3">
      <c r="A149" s="32">
        <v>146</v>
      </c>
      <c r="B149" s="32" t="s">
        <v>114</v>
      </c>
      <c r="C149" s="23" t="s">
        <v>111</v>
      </c>
      <c r="D149" s="23" t="s">
        <v>28</v>
      </c>
      <c r="E149" s="23" t="str">
        <f>VLOOKUP(D149,Parámetros!$B$3:$C$17,2,0)</f>
        <v>De apoyo</v>
      </c>
      <c r="F149" s="41" t="s">
        <v>134</v>
      </c>
      <c r="G149" s="23" t="s">
        <v>775</v>
      </c>
      <c r="H149" s="43" t="s">
        <v>776</v>
      </c>
      <c r="I149" s="23" t="s">
        <v>777</v>
      </c>
      <c r="J149" s="49">
        <v>0.2</v>
      </c>
      <c r="K149" s="23" t="s">
        <v>778</v>
      </c>
      <c r="L149" s="57">
        <f t="shared" si="7"/>
        <v>12</v>
      </c>
      <c r="M149" s="23" t="s">
        <v>779</v>
      </c>
      <c r="N149" s="32">
        <v>1</v>
      </c>
      <c r="O149" s="32">
        <v>1</v>
      </c>
      <c r="P149" s="32">
        <v>1</v>
      </c>
      <c r="Q149" s="32">
        <v>1</v>
      </c>
      <c r="R149" s="32">
        <v>1</v>
      </c>
      <c r="S149" s="32">
        <v>1</v>
      </c>
      <c r="T149" s="32">
        <v>1</v>
      </c>
      <c r="U149" s="32">
        <v>1</v>
      </c>
      <c r="V149" s="32">
        <v>1</v>
      </c>
      <c r="W149" s="32">
        <v>1</v>
      </c>
      <c r="X149" s="32">
        <v>1</v>
      </c>
      <c r="Y149" s="32">
        <v>1</v>
      </c>
    </row>
    <row r="150" spans="1:26" ht="18" customHeight="1" thickBot="1" x14ac:dyDescent="0.35">
      <c r="A150" s="32">
        <v>147</v>
      </c>
      <c r="B150" s="42" t="s">
        <v>114</v>
      </c>
      <c r="C150" s="24" t="s">
        <v>111</v>
      </c>
      <c r="D150" s="24" t="s">
        <v>28</v>
      </c>
      <c r="E150" s="24" t="str">
        <f>VLOOKUP(D150,Parámetros!$B$3:$C$17,2,0)</f>
        <v>De apoyo</v>
      </c>
      <c r="F150" s="59" t="s">
        <v>134</v>
      </c>
      <c r="G150" s="24" t="s">
        <v>780</v>
      </c>
      <c r="H150" s="42" t="s">
        <v>781</v>
      </c>
      <c r="I150" s="24" t="s">
        <v>782</v>
      </c>
      <c r="J150" s="50">
        <v>0.2</v>
      </c>
      <c r="K150" s="24" t="s">
        <v>783</v>
      </c>
      <c r="L150" s="60">
        <f t="shared" si="7"/>
        <v>2</v>
      </c>
      <c r="M150" s="24" t="s">
        <v>783</v>
      </c>
      <c r="N150" s="42" t="s">
        <v>108</v>
      </c>
      <c r="O150" s="36">
        <v>0</v>
      </c>
      <c r="P150" s="38">
        <v>0</v>
      </c>
      <c r="Q150" s="38">
        <v>0</v>
      </c>
      <c r="R150" s="42">
        <v>1</v>
      </c>
      <c r="S150" s="38">
        <v>0</v>
      </c>
      <c r="T150" s="38">
        <v>0</v>
      </c>
      <c r="U150" s="38">
        <v>0</v>
      </c>
      <c r="V150" s="38">
        <v>0</v>
      </c>
      <c r="W150" s="38">
        <v>0</v>
      </c>
      <c r="X150" s="42">
        <v>1</v>
      </c>
      <c r="Y150" s="38">
        <v>0</v>
      </c>
    </row>
    <row r="151" spans="1:26" ht="18" customHeight="1" thickTop="1" thickBot="1" x14ac:dyDescent="0.35">
      <c r="A151" s="32">
        <v>148</v>
      </c>
      <c r="B151" s="48" t="s">
        <v>114</v>
      </c>
      <c r="C151" s="40" t="s">
        <v>110</v>
      </c>
      <c r="D151" s="40" t="s">
        <v>28</v>
      </c>
      <c r="E151" s="40" t="str">
        <f>VLOOKUP(D151,Parámetros!$B$3:$C$17,2,0)</f>
        <v>De apoyo</v>
      </c>
      <c r="F151" s="52" t="s">
        <v>128</v>
      </c>
      <c r="G151" s="40" t="s">
        <v>251</v>
      </c>
      <c r="H151" s="48" t="s">
        <v>784</v>
      </c>
      <c r="I151" s="40" t="s">
        <v>253</v>
      </c>
      <c r="J151" s="78">
        <v>0.05</v>
      </c>
      <c r="K151" s="40" t="s">
        <v>254</v>
      </c>
      <c r="L151" s="51">
        <f t="shared" si="7"/>
        <v>2</v>
      </c>
      <c r="M151" s="52" t="s">
        <v>255</v>
      </c>
      <c r="N151" s="48" t="s">
        <v>108</v>
      </c>
      <c r="O151" s="36">
        <v>0</v>
      </c>
      <c r="P151" s="38">
        <v>0</v>
      </c>
      <c r="Q151" s="38">
        <v>0</v>
      </c>
      <c r="R151" s="38">
        <v>0</v>
      </c>
      <c r="S151" s="38">
        <v>0</v>
      </c>
      <c r="T151" s="38">
        <v>0</v>
      </c>
      <c r="U151" s="38">
        <v>0</v>
      </c>
      <c r="V151" s="38">
        <v>0</v>
      </c>
      <c r="W151" s="38">
        <v>0</v>
      </c>
      <c r="X151" s="38">
        <v>0</v>
      </c>
      <c r="Y151" s="85">
        <v>2</v>
      </c>
    </row>
    <row r="152" spans="1:26" ht="18" customHeight="1" thickTop="1" x14ac:dyDescent="0.3">
      <c r="A152" s="32">
        <v>149</v>
      </c>
      <c r="B152" s="43" t="s">
        <v>114</v>
      </c>
      <c r="C152" s="28" t="s">
        <v>111</v>
      </c>
      <c r="D152" s="28" t="s">
        <v>28</v>
      </c>
      <c r="E152" s="28" t="str">
        <f>VLOOKUP(D152,Parámetros!$B$3:$C$17,2,0)</f>
        <v>De apoyo</v>
      </c>
      <c r="F152" s="55" t="s">
        <v>149</v>
      </c>
      <c r="G152" s="28" t="s">
        <v>785</v>
      </c>
      <c r="H152" s="43" t="s">
        <v>786</v>
      </c>
      <c r="I152" s="28" t="s">
        <v>787</v>
      </c>
      <c r="J152" s="53">
        <v>0.28000000000000003</v>
      </c>
      <c r="K152" s="28" t="s">
        <v>788</v>
      </c>
      <c r="L152" s="54">
        <f t="shared" si="7"/>
        <v>12</v>
      </c>
      <c r="M152" s="28" t="s">
        <v>761</v>
      </c>
      <c r="N152" s="43">
        <v>1</v>
      </c>
      <c r="O152" s="43">
        <v>1</v>
      </c>
      <c r="P152" s="43">
        <v>1</v>
      </c>
      <c r="Q152" s="43">
        <v>1</v>
      </c>
      <c r="R152" s="43">
        <v>1</v>
      </c>
      <c r="S152" s="43">
        <v>1</v>
      </c>
      <c r="T152" s="43">
        <v>1</v>
      </c>
      <c r="U152" s="43">
        <v>1</v>
      </c>
      <c r="V152" s="43">
        <v>1</v>
      </c>
      <c r="W152" s="43">
        <v>1</v>
      </c>
      <c r="X152" s="43">
        <v>1</v>
      </c>
      <c r="Y152" s="43">
        <v>1</v>
      </c>
    </row>
    <row r="153" spans="1:26" ht="18" customHeight="1" x14ac:dyDescent="0.3">
      <c r="A153" s="32">
        <v>150</v>
      </c>
      <c r="B153" s="32" t="s">
        <v>114</v>
      </c>
      <c r="C153" s="23" t="s">
        <v>111</v>
      </c>
      <c r="D153" s="23" t="s">
        <v>28</v>
      </c>
      <c r="E153" s="23" t="str">
        <f>VLOOKUP(D153,Parámetros!$B$3:$C$17,2,0)</f>
        <v>De apoyo</v>
      </c>
      <c r="F153" s="41" t="s">
        <v>149</v>
      </c>
      <c r="G153" s="23" t="s">
        <v>789</v>
      </c>
      <c r="H153" s="43" t="s">
        <v>790</v>
      </c>
      <c r="I153" s="23" t="s">
        <v>791</v>
      </c>
      <c r="J153" s="56">
        <v>0.16</v>
      </c>
      <c r="K153" s="23" t="s">
        <v>792</v>
      </c>
      <c r="L153" s="57">
        <f t="shared" si="7"/>
        <v>12</v>
      </c>
      <c r="M153" s="23" t="s">
        <v>793</v>
      </c>
      <c r="N153" s="32">
        <v>1</v>
      </c>
      <c r="O153" s="32">
        <v>1</v>
      </c>
      <c r="P153" s="32">
        <v>1</v>
      </c>
      <c r="Q153" s="32">
        <v>1</v>
      </c>
      <c r="R153" s="32">
        <v>1</v>
      </c>
      <c r="S153" s="32">
        <v>1</v>
      </c>
      <c r="T153" s="32">
        <v>1</v>
      </c>
      <c r="U153" s="32">
        <v>1</v>
      </c>
      <c r="V153" s="32">
        <v>1</v>
      </c>
      <c r="W153" s="32">
        <v>1</v>
      </c>
      <c r="X153" s="32">
        <v>1</v>
      </c>
      <c r="Y153" s="32">
        <v>1</v>
      </c>
    </row>
    <row r="154" spans="1:26" ht="18" customHeight="1" x14ac:dyDescent="0.3">
      <c r="A154" s="32">
        <v>151</v>
      </c>
      <c r="B154" s="32" t="s">
        <v>114</v>
      </c>
      <c r="C154" s="23" t="s">
        <v>111</v>
      </c>
      <c r="D154" s="23" t="s">
        <v>28</v>
      </c>
      <c r="E154" s="23" t="str">
        <f>VLOOKUP(D154,Parámetros!$B$3:$C$17,2,0)</f>
        <v>De apoyo</v>
      </c>
      <c r="F154" s="41" t="s">
        <v>149</v>
      </c>
      <c r="G154" s="23" t="s">
        <v>794</v>
      </c>
      <c r="H154" s="43" t="s">
        <v>795</v>
      </c>
      <c r="I154" s="23" t="s">
        <v>796</v>
      </c>
      <c r="J154" s="49">
        <v>0.28000000000000003</v>
      </c>
      <c r="K154" s="23" t="s">
        <v>797</v>
      </c>
      <c r="L154" s="57">
        <f t="shared" si="7"/>
        <v>15</v>
      </c>
      <c r="M154" s="23" t="s">
        <v>798</v>
      </c>
      <c r="N154" s="32">
        <v>1</v>
      </c>
      <c r="O154" s="32">
        <v>1</v>
      </c>
      <c r="P154" s="32">
        <v>1</v>
      </c>
      <c r="Q154" s="32">
        <v>2</v>
      </c>
      <c r="R154" s="32">
        <v>3</v>
      </c>
      <c r="S154" s="32">
        <v>1</v>
      </c>
      <c r="T154" s="32">
        <v>1</v>
      </c>
      <c r="U154" s="32">
        <v>1</v>
      </c>
      <c r="V154" s="32">
        <v>1</v>
      </c>
      <c r="W154" s="32">
        <v>1</v>
      </c>
      <c r="X154" s="32">
        <v>1</v>
      </c>
      <c r="Y154" s="32">
        <v>1</v>
      </c>
    </row>
    <row r="155" spans="1:26" ht="18" customHeight="1" thickBot="1" x14ac:dyDescent="0.35">
      <c r="A155" s="32">
        <v>152</v>
      </c>
      <c r="B155" s="42" t="s">
        <v>114</v>
      </c>
      <c r="C155" s="24" t="s">
        <v>111</v>
      </c>
      <c r="D155" s="24" t="s">
        <v>28</v>
      </c>
      <c r="E155" s="24" t="str">
        <f>VLOOKUP(D155,Parámetros!$B$3:$C$17,2,0)</f>
        <v>De apoyo</v>
      </c>
      <c r="F155" s="59" t="s">
        <v>149</v>
      </c>
      <c r="G155" s="24" t="s">
        <v>799</v>
      </c>
      <c r="H155" s="42" t="s">
        <v>800</v>
      </c>
      <c r="I155" s="24" t="s">
        <v>801</v>
      </c>
      <c r="J155" s="50">
        <v>0.28000000000000003</v>
      </c>
      <c r="K155" s="24" t="s">
        <v>802</v>
      </c>
      <c r="L155" s="60">
        <f t="shared" si="7"/>
        <v>16</v>
      </c>
      <c r="M155" s="24" t="s">
        <v>565</v>
      </c>
      <c r="N155" s="42">
        <v>1</v>
      </c>
      <c r="O155" s="42">
        <v>2</v>
      </c>
      <c r="P155" s="42">
        <v>1</v>
      </c>
      <c r="Q155" s="42">
        <v>2</v>
      </c>
      <c r="R155" s="42">
        <v>1</v>
      </c>
      <c r="S155" s="42">
        <v>1</v>
      </c>
      <c r="T155" s="42">
        <v>2</v>
      </c>
      <c r="U155" s="42">
        <v>1</v>
      </c>
      <c r="V155" s="42">
        <v>1</v>
      </c>
      <c r="W155" s="42">
        <v>2</v>
      </c>
      <c r="X155" s="42">
        <v>1</v>
      </c>
      <c r="Y155" s="42">
        <v>1</v>
      </c>
    </row>
    <row r="156" spans="1:26" ht="18" customHeight="1" thickTop="1" thickBot="1" x14ac:dyDescent="0.35">
      <c r="A156" s="32">
        <v>153</v>
      </c>
      <c r="B156" s="48" t="s">
        <v>114</v>
      </c>
      <c r="C156" s="40" t="s">
        <v>111</v>
      </c>
      <c r="D156" s="40" t="s">
        <v>28</v>
      </c>
      <c r="E156" s="40" t="str">
        <f>VLOOKUP(D156,Parámetros!$B$3:$C$17,2,0)</f>
        <v>De apoyo</v>
      </c>
      <c r="F156" s="52" t="s">
        <v>152</v>
      </c>
      <c r="G156" s="40" t="s">
        <v>803</v>
      </c>
      <c r="H156" s="48" t="s">
        <v>804</v>
      </c>
      <c r="I156" s="40" t="s">
        <v>268</v>
      </c>
      <c r="J156" s="74">
        <v>0.08</v>
      </c>
      <c r="K156" s="40" t="s">
        <v>269</v>
      </c>
      <c r="L156" s="51">
        <f t="shared" si="7"/>
        <v>24</v>
      </c>
      <c r="M156" s="40" t="s">
        <v>270</v>
      </c>
      <c r="N156" s="48">
        <v>2</v>
      </c>
      <c r="O156" s="48">
        <v>2</v>
      </c>
      <c r="P156" s="48">
        <v>2</v>
      </c>
      <c r="Q156" s="48">
        <v>2</v>
      </c>
      <c r="R156" s="48">
        <v>2</v>
      </c>
      <c r="S156" s="48">
        <v>2</v>
      </c>
      <c r="T156" s="48">
        <v>2</v>
      </c>
      <c r="U156" s="48">
        <v>2</v>
      </c>
      <c r="V156" s="48">
        <v>2</v>
      </c>
      <c r="W156" s="48">
        <v>2</v>
      </c>
      <c r="X156" s="48">
        <v>2</v>
      </c>
      <c r="Y156" s="48">
        <v>2</v>
      </c>
    </row>
    <row r="157" spans="1:26" ht="18" customHeight="1" thickTop="1" x14ac:dyDescent="0.3">
      <c r="A157" s="32">
        <v>154</v>
      </c>
      <c r="B157" s="43" t="s">
        <v>114</v>
      </c>
      <c r="C157" s="28" t="s">
        <v>111</v>
      </c>
      <c r="D157" s="28" t="s">
        <v>33</v>
      </c>
      <c r="E157" s="28" t="str">
        <f>VLOOKUP(D157,Parámetros!$B$3:$C$17,2,0)</f>
        <v>De apoyo</v>
      </c>
      <c r="F157" s="55" t="s">
        <v>136</v>
      </c>
      <c r="G157" s="28" t="s">
        <v>805</v>
      </c>
      <c r="H157" s="43" t="s">
        <v>806</v>
      </c>
      <c r="I157" s="28" t="s">
        <v>807</v>
      </c>
      <c r="J157" s="80">
        <v>0.5</v>
      </c>
      <c r="K157" s="28" t="s">
        <v>808</v>
      </c>
      <c r="L157" s="53">
        <f>+AVERAGE(N157:Y157)</f>
        <v>1</v>
      </c>
      <c r="M157" s="28" t="s">
        <v>809</v>
      </c>
      <c r="N157" s="53">
        <v>1</v>
      </c>
      <c r="O157" s="53">
        <v>1</v>
      </c>
      <c r="P157" s="53">
        <v>1</v>
      </c>
      <c r="Q157" s="53">
        <v>1</v>
      </c>
      <c r="R157" s="53">
        <v>1</v>
      </c>
      <c r="S157" s="53">
        <v>1</v>
      </c>
      <c r="T157" s="53">
        <v>1</v>
      </c>
      <c r="U157" s="53">
        <v>1</v>
      </c>
      <c r="V157" s="53">
        <v>1</v>
      </c>
      <c r="W157" s="53">
        <v>1</v>
      </c>
      <c r="X157" s="53">
        <v>1</v>
      </c>
      <c r="Y157" s="53">
        <v>1</v>
      </c>
    </row>
    <row r="158" spans="1:26" ht="18" customHeight="1" thickBot="1" x14ac:dyDescent="0.35">
      <c r="A158" s="32">
        <v>155</v>
      </c>
      <c r="B158" s="42" t="s">
        <v>114</v>
      </c>
      <c r="C158" s="24" t="s">
        <v>111</v>
      </c>
      <c r="D158" s="24" t="s">
        <v>33</v>
      </c>
      <c r="E158" s="24" t="str">
        <f>VLOOKUP(D158,Parámetros!$B$3:$C$17,2,0)</f>
        <v>De apoyo</v>
      </c>
      <c r="F158" s="59" t="s">
        <v>136</v>
      </c>
      <c r="G158" s="24" t="s">
        <v>810</v>
      </c>
      <c r="H158" s="42" t="s">
        <v>811</v>
      </c>
      <c r="I158" s="24" t="s">
        <v>812</v>
      </c>
      <c r="J158" s="50">
        <v>0.5</v>
      </c>
      <c r="K158" s="24" t="s">
        <v>813</v>
      </c>
      <c r="L158" s="53">
        <f>+AVERAGE(N158:Y158)</f>
        <v>1</v>
      </c>
      <c r="M158" s="24" t="s">
        <v>814</v>
      </c>
      <c r="N158" s="58">
        <v>1</v>
      </c>
      <c r="O158" s="58">
        <v>1</v>
      </c>
      <c r="P158" s="58">
        <v>1</v>
      </c>
      <c r="Q158" s="58">
        <v>1</v>
      </c>
      <c r="R158" s="58">
        <v>1</v>
      </c>
      <c r="S158" s="58">
        <v>1</v>
      </c>
      <c r="T158" s="58">
        <v>1</v>
      </c>
      <c r="U158" s="58">
        <v>1</v>
      </c>
      <c r="V158" s="58">
        <v>1</v>
      </c>
      <c r="W158" s="58">
        <v>1</v>
      </c>
      <c r="X158" s="58">
        <v>1</v>
      </c>
      <c r="Y158" s="58">
        <v>1</v>
      </c>
    </row>
    <row r="159" spans="1:26" ht="18" customHeight="1" thickTop="1" thickBot="1" x14ac:dyDescent="0.35">
      <c r="A159" s="32">
        <v>156</v>
      </c>
      <c r="B159" s="48" t="s">
        <v>114</v>
      </c>
      <c r="C159" s="40" t="s">
        <v>111</v>
      </c>
      <c r="D159" s="40" t="s">
        <v>33</v>
      </c>
      <c r="E159" s="40" t="str">
        <f>VLOOKUP(D159,Parámetros!$B$3:$C$17,2,0)</f>
        <v>De apoyo</v>
      </c>
      <c r="F159" s="52" t="s">
        <v>137</v>
      </c>
      <c r="G159" s="40" t="s">
        <v>815</v>
      </c>
      <c r="H159" s="48" t="s">
        <v>816</v>
      </c>
      <c r="I159" s="40" t="s">
        <v>817</v>
      </c>
      <c r="J159" s="74">
        <v>1</v>
      </c>
      <c r="K159" s="40" t="s">
        <v>818</v>
      </c>
      <c r="L159" s="51">
        <v>3</v>
      </c>
      <c r="M159" s="40" t="s">
        <v>819</v>
      </c>
      <c r="N159" s="48">
        <v>1</v>
      </c>
      <c r="O159" s="36">
        <v>0</v>
      </c>
      <c r="P159" s="38">
        <v>0</v>
      </c>
      <c r="Q159" s="38">
        <v>0</v>
      </c>
      <c r="R159" s="38">
        <v>0</v>
      </c>
      <c r="S159" s="48">
        <v>1</v>
      </c>
      <c r="T159" s="38">
        <v>0</v>
      </c>
      <c r="U159" s="38">
        <v>0</v>
      </c>
      <c r="V159" s="38">
        <v>0</v>
      </c>
      <c r="W159" s="38">
        <v>0</v>
      </c>
      <c r="X159" s="48">
        <v>1</v>
      </c>
      <c r="Y159" s="38">
        <v>0</v>
      </c>
    </row>
    <row r="160" spans="1:26" ht="18" customHeight="1" thickTop="1" x14ac:dyDescent="0.3">
      <c r="A160" s="32">
        <v>157</v>
      </c>
      <c r="B160" s="43" t="s">
        <v>114</v>
      </c>
      <c r="C160" s="28" t="s">
        <v>111</v>
      </c>
      <c r="D160" s="28" t="s">
        <v>33</v>
      </c>
      <c r="E160" s="28" t="str">
        <f>VLOOKUP(D160,Parámetros!$B$3:$C$17,2,0)</f>
        <v>De apoyo</v>
      </c>
      <c r="F160" s="55" t="s">
        <v>140</v>
      </c>
      <c r="G160" s="28" t="s">
        <v>820</v>
      </c>
      <c r="H160" s="43" t="s">
        <v>821</v>
      </c>
      <c r="I160" s="28" t="s">
        <v>822</v>
      </c>
      <c r="J160" s="80">
        <v>0.35</v>
      </c>
      <c r="K160" s="28" t="s">
        <v>823</v>
      </c>
      <c r="L160" s="53">
        <f>+AVERAGE(N160:Y160)</f>
        <v>1</v>
      </c>
      <c r="M160" s="28" t="s">
        <v>824</v>
      </c>
      <c r="N160" s="53">
        <v>1</v>
      </c>
      <c r="O160" s="53">
        <v>1</v>
      </c>
      <c r="P160" s="53">
        <v>1</v>
      </c>
      <c r="Q160" s="53">
        <v>1</v>
      </c>
      <c r="R160" s="53">
        <v>1</v>
      </c>
      <c r="S160" s="53">
        <v>1</v>
      </c>
      <c r="T160" s="53">
        <v>1</v>
      </c>
      <c r="U160" s="53">
        <v>1</v>
      </c>
      <c r="V160" s="53">
        <v>1</v>
      </c>
      <c r="W160" s="53">
        <v>1</v>
      </c>
      <c r="X160" s="53">
        <v>1</v>
      </c>
      <c r="Y160" s="53">
        <v>1</v>
      </c>
    </row>
    <row r="161" spans="1:26" ht="18" customHeight="1" x14ac:dyDescent="0.3">
      <c r="A161" s="32">
        <v>158</v>
      </c>
      <c r="B161" s="32" t="s">
        <v>114</v>
      </c>
      <c r="C161" s="23" t="s">
        <v>111</v>
      </c>
      <c r="D161" s="23" t="s">
        <v>33</v>
      </c>
      <c r="E161" s="23" t="str">
        <f>VLOOKUP(D161,Parámetros!$B$3:$C$17,2,0)</f>
        <v>De apoyo</v>
      </c>
      <c r="F161" s="41" t="s">
        <v>140</v>
      </c>
      <c r="G161" s="23" t="s">
        <v>825</v>
      </c>
      <c r="H161" s="43" t="s">
        <v>826</v>
      </c>
      <c r="I161" s="23" t="s">
        <v>827</v>
      </c>
      <c r="J161" s="49">
        <v>0.45</v>
      </c>
      <c r="K161" s="23" t="s">
        <v>828</v>
      </c>
      <c r="L161" s="53">
        <f>+AVERAGE(N161:Y161)</f>
        <v>1</v>
      </c>
      <c r="M161" s="23" t="s">
        <v>829</v>
      </c>
      <c r="N161" s="56">
        <v>1</v>
      </c>
      <c r="O161" s="56">
        <v>1</v>
      </c>
      <c r="P161" s="56">
        <v>1</v>
      </c>
      <c r="Q161" s="56">
        <v>1</v>
      </c>
      <c r="R161" s="56">
        <v>1</v>
      </c>
      <c r="S161" s="56">
        <v>1</v>
      </c>
      <c r="T161" s="56">
        <v>1</v>
      </c>
      <c r="U161" s="56">
        <v>1</v>
      </c>
      <c r="V161" s="56">
        <v>1</v>
      </c>
      <c r="W161" s="56">
        <v>1</v>
      </c>
      <c r="X161" s="56">
        <v>1</v>
      </c>
      <c r="Y161" s="56">
        <v>1</v>
      </c>
    </row>
    <row r="162" spans="1:26" s="27" customFormat="1" ht="18" customHeight="1" thickBot="1" x14ac:dyDescent="0.35">
      <c r="A162" s="32">
        <v>159</v>
      </c>
      <c r="B162" s="42" t="s">
        <v>114</v>
      </c>
      <c r="C162" s="24" t="s">
        <v>111</v>
      </c>
      <c r="D162" s="24" t="s">
        <v>33</v>
      </c>
      <c r="E162" s="24" t="str">
        <f>VLOOKUP(D162,Parámetros!$B$3:$C$17,2,0)</f>
        <v>De apoyo</v>
      </c>
      <c r="F162" s="59" t="s">
        <v>140</v>
      </c>
      <c r="G162" s="24" t="s">
        <v>830</v>
      </c>
      <c r="H162" s="42" t="s">
        <v>831</v>
      </c>
      <c r="I162" s="24" t="s">
        <v>832</v>
      </c>
      <c r="J162" s="50">
        <v>0.2</v>
      </c>
      <c r="K162" s="24" t="s">
        <v>833</v>
      </c>
      <c r="L162" s="53">
        <f>+AVERAGE(N162:Y162)</f>
        <v>1</v>
      </c>
      <c r="M162" s="24" t="s">
        <v>834</v>
      </c>
      <c r="N162" s="58">
        <v>1</v>
      </c>
      <c r="O162" s="58">
        <v>1</v>
      </c>
      <c r="P162" s="58">
        <v>1</v>
      </c>
      <c r="Q162" s="58">
        <v>1</v>
      </c>
      <c r="R162" s="58">
        <v>1</v>
      </c>
      <c r="S162" s="58">
        <v>1</v>
      </c>
      <c r="T162" s="58">
        <v>1</v>
      </c>
      <c r="U162" s="58">
        <v>1</v>
      </c>
      <c r="V162" s="58">
        <v>1</v>
      </c>
      <c r="W162" s="58">
        <v>1</v>
      </c>
      <c r="X162" s="58">
        <v>1</v>
      </c>
      <c r="Y162" s="58">
        <v>1</v>
      </c>
      <c r="Z162" s="20"/>
    </row>
    <row r="163" spans="1:26" s="27" customFormat="1" ht="18" customHeight="1" thickTop="1" thickBot="1" x14ac:dyDescent="0.35">
      <c r="A163" s="32">
        <v>160</v>
      </c>
      <c r="B163" s="48" t="s">
        <v>114</v>
      </c>
      <c r="C163" s="40" t="s">
        <v>110</v>
      </c>
      <c r="D163" s="40" t="s">
        <v>33</v>
      </c>
      <c r="E163" s="40" t="str">
        <f>VLOOKUP(D163,Parámetros!$B$3:$C$17,2,0)</f>
        <v>De apoyo</v>
      </c>
      <c r="F163" s="52" t="s">
        <v>128</v>
      </c>
      <c r="G163" s="40" t="s">
        <v>251</v>
      </c>
      <c r="H163" s="48" t="s">
        <v>835</v>
      </c>
      <c r="I163" s="40" t="s">
        <v>253</v>
      </c>
      <c r="J163" s="78">
        <v>0.05</v>
      </c>
      <c r="K163" s="40" t="s">
        <v>254</v>
      </c>
      <c r="L163" s="51">
        <f>+SUM(N163:Y163)</f>
        <v>2</v>
      </c>
      <c r="M163" s="52" t="s">
        <v>255</v>
      </c>
      <c r="N163" s="48" t="s">
        <v>108</v>
      </c>
      <c r="O163" s="36">
        <v>0</v>
      </c>
      <c r="P163" s="38">
        <v>0</v>
      </c>
      <c r="Q163" s="38">
        <v>0</v>
      </c>
      <c r="R163" s="38">
        <v>0</v>
      </c>
      <c r="S163" s="38">
        <v>0</v>
      </c>
      <c r="T163" s="38">
        <v>0</v>
      </c>
      <c r="U163" s="38">
        <v>0</v>
      </c>
      <c r="V163" s="38">
        <v>0</v>
      </c>
      <c r="W163" s="38">
        <v>0</v>
      </c>
      <c r="X163" s="38">
        <v>0</v>
      </c>
      <c r="Y163" s="85">
        <v>2</v>
      </c>
      <c r="Z163" s="20"/>
    </row>
    <row r="164" spans="1:26" s="27" customFormat="1" ht="18" customHeight="1" thickTop="1" thickBot="1" x14ac:dyDescent="0.35">
      <c r="A164" s="32">
        <v>161</v>
      </c>
      <c r="B164" s="48" t="s">
        <v>114</v>
      </c>
      <c r="C164" s="40" t="s">
        <v>111</v>
      </c>
      <c r="D164" s="40" t="s">
        <v>33</v>
      </c>
      <c r="E164" s="40" t="str">
        <f>VLOOKUP(D164,Parámetros!$B$3:$C$17,2,0)</f>
        <v>De apoyo</v>
      </c>
      <c r="F164" s="52" t="s">
        <v>152</v>
      </c>
      <c r="G164" s="40" t="s">
        <v>836</v>
      </c>
      <c r="H164" s="48" t="s">
        <v>837</v>
      </c>
      <c r="I164" s="40" t="s">
        <v>268</v>
      </c>
      <c r="J164" s="74">
        <v>0.08</v>
      </c>
      <c r="K164" s="40" t="s">
        <v>269</v>
      </c>
      <c r="L164" s="51">
        <f>+SUM(N164:Y164)</f>
        <v>24</v>
      </c>
      <c r="M164" s="40" t="s">
        <v>270</v>
      </c>
      <c r="N164" s="48">
        <v>2</v>
      </c>
      <c r="O164" s="48">
        <v>2</v>
      </c>
      <c r="P164" s="48">
        <v>2</v>
      </c>
      <c r="Q164" s="48">
        <v>2</v>
      </c>
      <c r="R164" s="48">
        <v>2</v>
      </c>
      <c r="S164" s="48">
        <v>2</v>
      </c>
      <c r="T164" s="48">
        <v>2</v>
      </c>
      <c r="U164" s="48">
        <v>2</v>
      </c>
      <c r="V164" s="48">
        <v>2</v>
      </c>
      <c r="W164" s="48">
        <v>2</v>
      </c>
      <c r="X164" s="48">
        <v>2</v>
      </c>
      <c r="Y164" s="48">
        <v>2</v>
      </c>
      <c r="Z164" s="20"/>
    </row>
    <row r="165" spans="1:26" s="27" customFormat="1" ht="18" customHeight="1" thickTop="1" x14ac:dyDescent="0.3">
      <c r="A165" s="32">
        <v>162</v>
      </c>
      <c r="B165" s="43" t="s">
        <v>114</v>
      </c>
      <c r="C165" s="28" t="s">
        <v>111</v>
      </c>
      <c r="D165" s="28" t="s">
        <v>33</v>
      </c>
      <c r="E165" s="28" t="str">
        <f>VLOOKUP(D165,Parámetros!$B$3:$C$17,2,0)</f>
        <v>De apoyo</v>
      </c>
      <c r="F165" s="55" t="s">
        <v>153</v>
      </c>
      <c r="G165" s="28" t="s">
        <v>838</v>
      </c>
      <c r="H165" s="43" t="s">
        <v>839</v>
      </c>
      <c r="I165" s="28" t="s">
        <v>840</v>
      </c>
      <c r="J165" s="80">
        <v>0.35</v>
      </c>
      <c r="K165" s="28" t="s">
        <v>841</v>
      </c>
      <c r="L165" s="54">
        <f>+SUM(N165:Y165)</f>
        <v>12</v>
      </c>
      <c r="M165" s="28" t="s">
        <v>842</v>
      </c>
      <c r="N165" s="53">
        <v>1</v>
      </c>
      <c r="O165" s="53">
        <v>1</v>
      </c>
      <c r="P165" s="53">
        <v>1</v>
      </c>
      <c r="Q165" s="53">
        <v>1</v>
      </c>
      <c r="R165" s="53">
        <v>1</v>
      </c>
      <c r="S165" s="53">
        <v>1</v>
      </c>
      <c r="T165" s="53">
        <v>1</v>
      </c>
      <c r="U165" s="53">
        <v>1</v>
      </c>
      <c r="V165" s="53">
        <v>1</v>
      </c>
      <c r="W165" s="53">
        <v>1</v>
      </c>
      <c r="X165" s="53">
        <v>1</v>
      </c>
      <c r="Y165" s="53">
        <v>1</v>
      </c>
      <c r="Z165" s="20"/>
    </row>
    <row r="166" spans="1:26" s="27" customFormat="1" ht="18" customHeight="1" x14ac:dyDescent="0.3">
      <c r="A166" s="32">
        <v>163</v>
      </c>
      <c r="B166" s="32" t="s">
        <v>114</v>
      </c>
      <c r="C166" s="23" t="s">
        <v>111</v>
      </c>
      <c r="D166" s="23" t="s">
        <v>33</v>
      </c>
      <c r="E166" s="23" t="str">
        <f>VLOOKUP(D166,Parámetros!$B$3:$C$17,2,0)</f>
        <v>De apoyo</v>
      </c>
      <c r="F166" s="41" t="s">
        <v>153</v>
      </c>
      <c r="G166" s="23" t="s">
        <v>843</v>
      </c>
      <c r="H166" s="43" t="s">
        <v>844</v>
      </c>
      <c r="I166" s="23" t="s">
        <v>845</v>
      </c>
      <c r="J166" s="49">
        <v>0.45</v>
      </c>
      <c r="K166" s="23" t="s">
        <v>846</v>
      </c>
      <c r="L166" s="56">
        <f>+AVERAGE(N166:Y166)</f>
        <v>0.79999999999999993</v>
      </c>
      <c r="M166" s="23" t="s">
        <v>847</v>
      </c>
      <c r="N166" s="56">
        <v>0.8</v>
      </c>
      <c r="O166" s="56">
        <v>0.8</v>
      </c>
      <c r="P166" s="56">
        <v>0.8</v>
      </c>
      <c r="Q166" s="56">
        <v>0.8</v>
      </c>
      <c r="R166" s="56">
        <v>0.8</v>
      </c>
      <c r="S166" s="56">
        <v>0.8</v>
      </c>
      <c r="T166" s="56">
        <v>0.8</v>
      </c>
      <c r="U166" s="56">
        <v>0.8</v>
      </c>
      <c r="V166" s="56">
        <v>0.8</v>
      </c>
      <c r="W166" s="56">
        <v>0.8</v>
      </c>
      <c r="X166" s="56">
        <v>0.8</v>
      </c>
      <c r="Y166" s="56">
        <v>0.8</v>
      </c>
      <c r="Z166" s="20"/>
    </row>
    <row r="167" spans="1:26" s="27" customFormat="1" ht="18" customHeight="1" thickBot="1" x14ac:dyDescent="0.35">
      <c r="A167" s="32">
        <v>164</v>
      </c>
      <c r="B167" s="42" t="s">
        <v>114</v>
      </c>
      <c r="C167" s="24" t="s">
        <v>111</v>
      </c>
      <c r="D167" s="24" t="s">
        <v>33</v>
      </c>
      <c r="E167" s="24" t="str">
        <f>VLOOKUP(D167,Parámetros!$B$3:$C$17,2,0)</f>
        <v>De apoyo</v>
      </c>
      <c r="F167" s="59" t="s">
        <v>153</v>
      </c>
      <c r="G167" s="24" t="s">
        <v>848</v>
      </c>
      <c r="H167" s="42" t="s">
        <v>849</v>
      </c>
      <c r="I167" s="24" t="s">
        <v>850</v>
      </c>
      <c r="J167" s="50">
        <v>0.2</v>
      </c>
      <c r="K167" s="24" t="s">
        <v>851</v>
      </c>
      <c r="L167" s="56">
        <f>+AVERAGE(N167:Y167)</f>
        <v>0.90000000000000024</v>
      </c>
      <c r="M167" s="24" t="s">
        <v>852</v>
      </c>
      <c r="N167" s="58">
        <v>0.9</v>
      </c>
      <c r="O167" s="58">
        <v>0.9</v>
      </c>
      <c r="P167" s="58">
        <v>0.9</v>
      </c>
      <c r="Q167" s="58">
        <v>0.9</v>
      </c>
      <c r="R167" s="58">
        <v>0.9</v>
      </c>
      <c r="S167" s="58">
        <v>0.9</v>
      </c>
      <c r="T167" s="58">
        <v>0.9</v>
      </c>
      <c r="U167" s="58">
        <v>0.9</v>
      </c>
      <c r="V167" s="58">
        <v>0.9</v>
      </c>
      <c r="W167" s="58">
        <v>0.9</v>
      </c>
      <c r="X167" s="58">
        <v>0.9</v>
      </c>
      <c r="Y167" s="58">
        <v>0.9</v>
      </c>
      <c r="Z167" s="20"/>
    </row>
    <row r="168" spans="1:26" s="27" customFormat="1" ht="18" customHeight="1" thickTop="1" x14ac:dyDescent="0.3">
      <c r="A168" s="32">
        <v>165</v>
      </c>
      <c r="B168" s="32" t="s">
        <v>109</v>
      </c>
      <c r="C168" s="23" t="s">
        <v>30</v>
      </c>
      <c r="D168" s="23" t="s">
        <v>53</v>
      </c>
      <c r="E168" s="23" t="str">
        <f>VLOOKUP(D168,Parámetros!$B$3:$C$17,2,0)</f>
        <v>Estratégico</v>
      </c>
      <c r="F168" s="41" t="s">
        <v>65</v>
      </c>
      <c r="G168" s="41" t="s">
        <v>853</v>
      </c>
      <c r="H168" s="32" t="s">
        <v>854</v>
      </c>
      <c r="I168" s="41" t="s">
        <v>855</v>
      </c>
      <c r="J168" s="49">
        <v>0.15</v>
      </c>
      <c r="K168" s="41" t="s">
        <v>856</v>
      </c>
      <c r="L168" s="57">
        <f t="shared" ref="L168:L175" si="8">+SUM(N168:Y168)</f>
        <v>2</v>
      </c>
      <c r="M168" s="41" t="s">
        <v>819</v>
      </c>
      <c r="N168" s="32" t="s">
        <v>108</v>
      </c>
      <c r="O168" s="36">
        <v>0</v>
      </c>
      <c r="P168" s="38">
        <v>0</v>
      </c>
      <c r="Q168" s="32">
        <v>1</v>
      </c>
      <c r="R168" s="32">
        <v>1</v>
      </c>
      <c r="S168" s="38">
        <v>0</v>
      </c>
      <c r="T168" s="38">
        <v>0</v>
      </c>
      <c r="U168" s="38">
        <v>0</v>
      </c>
      <c r="V168" s="38">
        <v>0</v>
      </c>
      <c r="W168" s="38">
        <v>0</v>
      </c>
      <c r="X168" s="38">
        <v>0</v>
      </c>
      <c r="Y168" s="38">
        <v>0</v>
      </c>
      <c r="Z168" s="20"/>
    </row>
    <row r="169" spans="1:26" s="27" customFormat="1" ht="18" customHeight="1" x14ac:dyDescent="0.3">
      <c r="A169" s="32">
        <v>166</v>
      </c>
      <c r="B169" s="32" t="s">
        <v>109</v>
      </c>
      <c r="C169" s="23" t="s">
        <v>30</v>
      </c>
      <c r="D169" s="23" t="s">
        <v>53</v>
      </c>
      <c r="E169" s="23" t="str">
        <f>VLOOKUP(D169,Parámetros!$B$3:$C$17,2,0)</f>
        <v>Estratégico</v>
      </c>
      <c r="F169" s="41" t="s">
        <v>65</v>
      </c>
      <c r="G169" s="41" t="s">
        <v>857</v>
      </c>
      <c r="H169" s="32" t="s">
        <v>858</v>
      </c>
      <c r="I169" s="41" t="s">
        <v>859</v>
      </c>
      <c r="J169" s="49">
        <v>0.15</v>
      </c>
      <c r="K169" s="41" t="s">
        <v>860</v>
      </c>
      <c r="L169" s="57">
        <f t="shared" si="8"/>
        <v>3</v>
      </c>
      <c r="M169" s="41" t="s">
        <v>861</v>
      </c>
      <c r="N169" s="32" t="s">
        <v>108</v>
      </c>
      <c r="O169" s="36">
        <v>0</v>
      </c>
      <c r="P169" s="32">
        <v>1</v>
      </c>
      <c r="Q169" s="32">
        <v>2</v>
      </c>
      <c r="R169" s="38">
        <v>0</v>
      </c>
      <c r="S169" s="38">
        <v>0</v>
      </c>
      <c r="T169" s="38">
        <v>0</v>
      </c>
      <c r="U169" s="38">
        <v>0</v>
      </c>
      <c r="V169" s="38">
        <v>0</v>
      </c>
      <c r="W169" s="38">
        <v>0</v>
      </c>
      <c r="X169" s="38">
        <v>0</v>
      </c>
      <c r="Y169" s="38">
        <v>0</v>
      </c>
      <c r="Z169" s="20"/>
    </row>
    <row r="170" spans="1:26" s="27" customFormat="1" ht="18" customHeight="1" x14ac:dyDescent="0.3">
      <c r="A170" s="32">
        <v>167</v>
      </c>
      <c r="B170" s="32" t="s">
        <v>109</v>
      </c>
      <c r="C170" s="23" t="s">
        <v>30</v>
      </c>
      <c r="D170" s="23" t="s">
        <v>53</v>
      </c>
      <c r="E170" s="23" t="str">
        <f>VLOOKUP(D170,Parámetros!$B$3:$C$17,2,0)</f>
        <v>Estratégico</v>
      </c>
      <c r="F170" s="41" t="s">
        <v>65</v>
      </c>
      <c r="G170" s="41" t="s">
        <v>863</v>
      </c>
      <c r="H170" s="32" t="s">
        <v>864</v>
      </c>
      <c r="I170" s="41" t="s">
        <v>865</v>
      </c>
      <c r="J170" s="49">
        <v>0.1</v>
      </c>
      <c r="K170" s="41" t="s">
        <v>866</v>
      </c>
      <c r="L170" s="57">
        <f t="shared" si="8"/>
        <v>1</v>
      </c>
      <c r="M170" s="41" t="s">
        <v>400</v>
      </c>
      <c r="N170" s="32" t="s">
        <v>108</v>
      </c>
      <c r="O170" s="36">
        <v>0</v>
      </c>
      <c r="P170" s="38">
        <v>0</v>
      </c>
      <c r="Q170" s="38">
        <v>0</v>
      </c>
      <c r="R170" s="38">
        <v>0</v>
      </c>
      <c r="S170" s="32">
        <v>1</v>
      </c>
      <c r="T170" s="38">
        <v>0</v>
      </c>
      <c r="U170" s="38">
        <v>0</v>
      </c>
      <c r="V170" s="38">
        <v>0</v>
      </c>
      <c r="W170" s="38">
        <v>0</v>
      </c>
      <c r="X170" s="38">
        <v>0</v>
      </c>
      <c r="Y170" s="38">
        <v>0</v>
      </c>
      <c r="Z170" s="20"/>
    </row>
    <row r="171" spans="1:26" s="27" customFormat="1" ht="18" customHeight="1" x14ac:dyDescent="0.3">
      <c r="A171" s="32">
        <v>168</v>
      </c>
      <c r="B171" s="32" t="s">
        <v>109</v>
      </c>
      <c r="C171" s="23" t="s">
        <v>30</v>
      </c>
      <c r="D171" s="23" t="s">
        <v>53</v>
      </c>
      <c r="E171" s="23" t="str">
        <f>VLOOKUP(D171,Parámetros!$B$3:$C$17,2,0)</f>
        <v>Estratégico</v>
      </c>
      <c r="F171" s="41" t="s">
        <v>65</v>
      </c>
      <c r="G171" s="41" t="s">
        <v>867</v>
      </c>
      <c r="H171" s="32" t="s">
        <v>868</v>
      </c>
      <c r="I171" s="41" t="s">
        <v>869</v>
      </c>
      <c r="J171" s="49">
        <v>0.1</v>
      </c>
      <c r="K171" s="41" t="s">
        <v>870</v>
      </c>
      <c r="L171" s="57">
        <f t="shared" si="8"/>
        <v>1</v>
      </c>
      <c r="M171" s="41" t="s">
        <v>400</v>
      </c>
      <c r="N171" s="32" t="s">
        <v>108</v>
      </c>
      <c r="O171" s="36">
        <v>0</v>
      </c>
      <c r="P171" s="38">
        <v>0</v>
      </c>
      <c r="Q171" s="38">
        <v>0</v>
      </c>
      <c r="R171" s="38">
        <v>0</v>
      </c>
      <c r="S171" s="38">
        <v>0</v>
      </c>
      <c r="T171" s="38">
        <v>0</v>
      </c>
      <c r="U171" s="32">
        <v>1</v>
      </c>
      <c r="V171" s="38">
        <v>0</v>
      </c>
      <c r="W171" s="38">
        <v>0</v>
      </c>
      <c r="X171" s="38">
        <v>0</v>
      </c>
      <c r="Y171" s="38">
        <v>0</v>
      </c>
      <c r="Z171" s="20"/>
    </row>
    <row r="172" spans="1:26" s="27" customFormat="1" ht="18" customHeight="1" x14ac:dyDescent="0.3">
      <c r="A172" s="32">
        <v>169</v>
      </c>
      <c r="B172" s="32" t="s">
        <v>109</v>
      </c>
      <c r="C172" s="23" t="s">
        <v>30</v>
      </c>
      <c r="D172" s="23" t="s">
        <v>53</v>
      </c>
      <c r="E172" s="23" t="str">
        <f>VLOOKUP(D172,Parámetros!$B$3:$C$17,2,0)</f>
        <v>Estratégico</v>
      </c>
      <c r="F172" s="41" t="s">
        <v>65</v>
      </c>
      <c r="G172" s="41" t="s">
        <v>871</v>
      </c>
      <c r="H172" s="32" t="s">
        <v>872</v>
      </c>
      <c r="I172" s="41" t="s">
        <v>873</v>
      </c>
      <c r="J172" s="49">
        <v>0.05</v>
      </c>
      <c r="K172" s="41" t="s">
        <v>874</v>
      </c>
      <c r="L172" s="57">
        <f t="shared" si="8"/>
        <v>2</v>
      </c>
      <c r="M172" s="41" t="s">
        <v>860</v>
      </c>
      <c r="N172" s="32" t="s">
        <v>108</v>
      </c>
      <c r="O172" s="36">
        <v>0</v>
      </c>
      <c r="P172" s="38">
        <v>0</v>
      </c>
      <c r="Q172" s="32">
        <v>1</v>
      </c>
      <c r="R172" s="32">
        <v>1</v>
      </c>
      <c r="S172" s="38">
        <v>0</v>
      </c>
      <c r="T172" s="38">
        <v>0</v>
      </c>
      <c r="U172" s="38">
        <v>0</v>
      </c>
      <c r="V172" s="38">
        <v>0</v>
      </c>
      <c r="W172" s="38">
        <v>0</v>
      </c>
      <c r="X172" s="38">
        <v>0</v>
      </c>
      <c r="Y172" s="38">
        <v>0</v>
      </c>
      <c r="Z172" s="20"/>
    </row>
    <row r="173" spans="1:26" s="27" customFormat="1" ht="18" customHeight="1" x14ac:dyDescent="0.3">
      <c r="A173" s="32">
        <v>170</v>
      </c>
      <c r="B173" s="32" t="s">
        <v>109</v>
      </c>
      <c r="C173" s="23" t="s">
        <v>30</v>
      </c>
      <c r="D173" s="23" t="s">
        <v>53</v>
      </c>
      <c r="E173" s="23" t="str">
        <f>VLOOKUP(D173,Parámetros!$B$3:$C$17,2,0)</f>
        <v>Estratégico</v>
      </c>
      <c r="F173" s="41" t="s">
        <v>65</v>
      </c>
      <c r="G173" s="41" t="s">
        <v>875</v>
      </c>
      <c r="H173" s="32" t="s">
        <v>876</v>
      </c>
      <c r="I173" s="41" t="s">
        <v>877</v>
      </c>
      <c r="J173" s="49">
        <v>0.1</v>
      </c>
      <c r="K173" s="41" t="s">
        <v>878</v>
      </c>
      <c r="L173" s="57">
        <f t="shared" si="8"/>
        <v>1</v>
      </c>
      <c r="M173" s="41" t="s">
        <v>860</v>
      </c>
      <c r="N173" s="32" t="s">
        <v>108</v>
      </c>
      <c r="O173" s="36">
        <v>0</v>
      </c>
      <c r="P173" s="38">
        <v>0</v>
      </c>
      <c r="Q173" s="38">
        <v>0</v>
      </c>
      <c r="R173" s="38">
        <v>0</v>
      </c>
      <c r="S173" s="38">
        <v>0</v>
      </c>
      <c r="T173" s="38">
        <v>0</v>
      </c>
      <c r="U173" s="38">
        <v>0</v>
      </c>
      <c r="V173" s="38">
        <v>0</v>
      </c>
      <c r="W173" s="32">
        <v>1</v>
      </c>
      <c r="X173" s="38">
        <v>0</v>
      </c>
      <c r="Y173" s="38">
        <v>0</v>
      </c>
      <c r="Z173" s="20"/>
    </row>
    <row r="174" spans="1:26" s="27" customFormat="1" ht="18" customHeight="1" x14ac:dyDescent="0.3">
      <c r="A174" s="32">
        <v>171</v>
      </c>
      <c r="B174" s="32" t="s">
        <v>109</v>
      </c>
      <c r="C174" s="23" t="s">
        <v>30</v>
      </c>
      <c r="D174" s="23" t="s">
        <v>53</v>
      </c>
      <c r="E174" s="23" t="str">
        <f>VLOOKUP(D174,Parámetros!$B$3:$C$17,2,0)</f>
        <v>Estratégico</v>
      </c>
      <c r="F174" s="41" t="s">
        <v>65</v>
      </c>
      <c r="G174" s="41" t="s">
        <v>879</v>
      </c>
      <c r="H174" s="32" t="s">
        <v>880</v>
      </c>
      <c r="I174" s="41" t="s">
        <v>881</v>
      </c>
      <c r="J174" s="49">
        <v>0.25</v>
      </c>
      <c r="K174" s="41" t="s">
        <v>862</v>
      </c>
      <c r="L174" s="57">
        <f t="shared" si="8"/>
        <v>1</v>
      </c>
      <c r="M174" s="41" t="s">
        <v>400</v>
      </c>
      <c r="N174" s="32" t="s">
        <v>108</v>
      </c>
      <c r="O174" s="36">
        <v>0</v>
      </c>
      <c r="P174" s="38">
        <v>0</v>
      </c>
      <c r="Q174" s="38">
        <v>0</v>
      </c>
      <c r="R174" s="38">
        <v>0</v>
      </c>
      <c r="S174" s="38">
        <v>0</v>
      </c>
      <c r="T174" s="38">
        <v>0</v>
      </c>
      <c r="U174" s="38">
        <v>0</v>
      </c>
      <c r="V174" s="38">
        <v>0</v>
      </c>
      <c r="W174" s="38">
        <v>0</v>
      </c>
      <c r="X174" s="32">
        <v>1</v>
      </c>
      <c r="Y174" s="38">
        <v>0</v>
      </c>
      <c r="Z174" s="20"/>
    </row>
    <row r="175" spans="1:26" s="27" customFormat="1" ht="18" customHeight="1" thickBot="1" x14ac:dyDescent="0.35">
      <c r="A175" s="32">
        <v>172</v>
      </c>
      <c r="B175" s="42" t="s">
        <v>109</v>
      </c>
      <c r="C175" s="24" t="s">
        <v>30</v>
      </c>
      <c r="D175" s="24" t="s">
        <v>53</v>
      </c>
      <c r="E175" s="24" t="str">
        <f>VLOOKUP(D175,Parámetros!$B$3:$C$17,2,0)</f>
        <v>Estratégico</v>
      </c>
      <c r="F175" s="59" t="s">
        <v>65</v>
      </c>
      <c r="G175" s="59" t="s">
        <v>882</v>
      </c>
      <c r="H175" s="42" t="s">
        <v>883</v>
      </c>
      <c r="I175" s="59" t="s">
        <v>884</v>
      </c>
      <c r="J175" s="50">
        <v>0.1</v>
      </c>
      <c r="K175" s="59" t="s">
        <v>885</v>
      </c>
      <c r="L175" s="60">
        <f t="shared" si="8"/>
        <v>1</v>
      </c>
      <c r="M175" s="59" t="s">
        <v>400</v>
      </c>
      <c r="N175" s="42" t="s">
        <v>108</v>
      </c>
      <c r="O175" s="36">
        <v>0</v>
      </c>
      <c r="P175" s="38">
        <v>0</v>
      </c>
      <c r="Q175" s="38">
        <v>0</v>
      </c>
      <c r="R175" s="38">
        <v>0</v>
      </c>
      <c r="S175" s="38">
        <v>0</v>
      </c>
      <c r="T175" s="38">
        <v>0</v>
      </c>
      <c r="U175" s="38">
        <v>0</v>
      </c>
      <c r="V175" s="38">
        <v>0</v>
      </c>
      <c r="W175" s="38">
        <v>0</v>
      </c>
      <c r="X175" s="38">
        <v>0</v>
      </c>
      <c r="Y175" s="42">
        <v>1</v>
      </c>
      <c r="Z175" s="20"/>
    </row>
    <row r="176" spans="1:26" s="27" customFormat="1" ht="18" customHeight="1" thickTop="1" thickBot="1" x14ac:dyDescent="0.35">
      <c r="A176" s="32">
        <v>173</v>
      </c>
      <c r="B176" s="133" t="s">
        <v>114</v>
      </c>
      <c r="C176" s="40" t="s">
        <v>111</v>
      </c>
      <c r="D176" s="40" t="s">
        <v>53</v>
      </c>
      <c r="E176" s="40" t="str">
        <f>VLOOKUP(D176,Parámetros!$B$3:$C$17,2,0)</f>
        <v>Estratégico</v>
      </c>
      <c r="F176" s="52" t="s">
        <v>92</v>
      </c>
      <c r="G176" s="52" t="s">
        <v>730</v>
      </c>
      <c r="H176" s="48" t="s">
        <v>886</v>
      </c>
      <c r="I176" s="52" t="s">
        <v>730</v>
      </c>
      <c r="J176" s="74">
        <v>1</v>
      </c>
      <c r="K176" s="52" t="s">
        <v>887</v>
      </c>
      <c r="L176" s="51">
        <v>43000</v>
      </c>
      <c r="M176" s="52" t="s">
        <v>517</v>
      </c>
      <c r="N176" s="48" t="s">
        <v>108</v>
      </c>
      <c r="O176" s="48">
        <v>3000</v>
      </c>
      <c r="P176" s="38">
        <v>0</v>
      </c>
      <c r="Q176" s="38">
        <v>0</v>
      </c>
      <c r="R176" s="38">
        <v>0</v>
      </c>
      <c r="S176" s="38">
        <v>0</v>
      </c>
      <c r="T176" s="38">
        <v>0</v>
      </c>
      <c r="U176" s="38">
        <v>0</v>
      </c>
      <c r="V176" s="38">
        <v>0</v>
      </c>
      <c r="W176" s="38">
        <v>0</v>
      </c>
      <c r="X176" s="38">
        <v>0</v>
      </c>
      <c r="Y176" s="48">
        <v>40000</v>
      </c>
      <c r="Z176" s="20"/>
    </row>
    <row r="177" spans="1:26" s="27" customFormat="1" ht="18" customHeight="1" thickTop="1" thickBot="1" x14ac:dyDescent="0.35">
      <c r="A177" s="32">
        <v>174</v>
      </c>
      <c r="B177" s="133" t="s">
        <v>114</v>
      </c>
      <c r="C177" s="40" t="s">
        <v>110</v>
      </c>
      <c r="D177" s="40" t="s">
        <v>53</v>
      </c>
      <c r="E177" s="40" t="str">
        <f>VLOOKUP(D177,Parámetros!$B$3:$C$17,2,0)</f>
        <v>Estratégico</v>
      </c>
      <c r="F177" s="52" t="s">
        <v>128</v>
      </c>
      <c r="G177" s="40" t="s">
        <v>251</v>
      </c>
      <c r="H177" s="48" t="s">
        <v>888</v>
      </c>
      <c r="I177" s="40" t="s">
        <v>253</v>
      </c>
      <c r="J177" s="78">
        <v>0.05</v>
      </c>
      <c r="K177" s="40" t="s">
        <v>254</v>
      </c>
      <c r="L177" s="51">
        <f t="shared" ref="L177:L187" si="9">+SUM(N177:Y177)</f>
        <v>2</v>
      </c>
      <c r="M177" s="52" t="s">
        <v>255</v>
      </c>
      <c r="N177" s="48" t="s">
        <v>108</v>
      </c>
      <c r="O177" s="36">
        <v>0</v>
      </c>
      <c r="P177" s="38">
        <v>0</v>
      </c>
      <c r="Q177" s="38">
        <v>0</v>
      </c>
      <c r="R177" s="38">
        <v>0</v>
      </c>
      <c r="S177" s="38">
        <v>0</v>
      </c>
      <c r="T177" s="38">
        <v>0</v>
      </c>
      <c r="U177" s="38">
        <v>0</v>
      </c>
      <c r="V177" s="38">
        <v>0</v>
      </c>
      <c r="W177" s="38">
        <v>0</v>
      </c>
      <c r="X177" s="38">
        <v>0</v>
      </c>
      <c r="Y177" s="85">
        <v>2</v>
      </c>
      <c r="Z177" s="20"/>
    </row>
    <row r="178" spans="1:26" s="27" customFormat="1" ht="18" customHeight="1" thickTop="1" thickBot="1" x14ac:dyDescent="0.35">
      <c r="A178" s="32">
        <v>175</v>
      </c>
      <c r="B178" s="133" t="s">
        <v>109</v>
      </c>
      <c r="C178" s="40" t="s">
        <v>110</v>
      </c>
      <c r="D178" s="40" t="s">
        <v>53</v>
      </c>
      <c r="E178" s="40" t="str">
        <f>VLOOKUP(D178,Parámetros!$B$3:$C$17,2,0)</f>
        <v>Estratégico</v>
      </c>
      <c r="F178" s="52" t="s">
        <v>119</v>
      </c>
      <c r="G178" s="52" t="s">
        <v>889</v>
      </c>
      <c r="H178" s="48" t="s">
        <v>890</v>
      </c>
      <c r="I178" s="52" t="s">
        <v>891</v>
      </c>
      <c r="J178" s="74">
        <v>1</v>
      </c>
      <c r="K178" s="52" t="s">
        <v>892</v>
      </c>
      <c r="L178" s="51">
        <f t="shared" si="9"/>
        <v>2</v>
      </c>
      <c r="M178" s="52" t="s">
        <v>893</v>
      </c>
      <c r="N178" s="48">
        <v>1</v>
      </c>
      <c r="O178" s="48">
        <v>1</v>
      </c>
      <c r="P178" s="38">
        <v>0</v>
      </c>
      <c r="Q178" s="38">
        <v>0</v>
      </c>
      <c r="R178" s="38">
        <v>0</v>
      </c>
      <c r="S178" s="38">
        <v>0</v>
      </c>
      <c r="T178" s="38">
        <v>0</v>
      </c>
      <c r="U178" s="38">
        <v>0</v>
      </c>
      <c r="V178" s="38">
        <v>0</v>
      </c>
      <c r="W178" s="38">
        <v>0</v>
      </c>
      <c r="X178" s="38">
        <v>0</v>
      </c>
      <c r="Y178" s="38">
        <v>0</v>
      </c>
      <c r="Z178" s="20"/>
    </row>
    <row r="179" spans="1:26" ht="18" customHeight="1" thickTop="1" x14ac:dyDescent="0.3">
      <c r="A179" s="32">
        <v>176</v>
      </c>
      <c r="B179" s="134" t="s">
        <v>109</v>
      </c>
      <c r="C179" s="28" t="s">
        <v>111</v>
      </c>
      <c r="D179" s="28" t="s">
        <v>53</v>
      </c>
      <c r="E179" s="28" t="str">
        <f>VLOOKUP(D179,Parámetros!$B$3:$C$17,2,0)</f>
        <v>Estratégico</v>
      </c>
      <c r="F179" s="55" t="s">
        <v>123</v>
      </c>
      <c r="G179" s="55" t="s">
        <v>894</v>
      </c>
      <c r="H179" s="43" t="s">
        <v>895</v>
      </c>
      <c r="I179" s="55" t="s">
        <v>896</v>
      </c>
      <c r="J179" s="80">
        <v>0.3</v>
      </c>
      <c r="K179" s="55" t="s">
        <v>897</v>
      </c>
      <c r="L179" s="54">
        <f t="shared" si="9"/>
        <v>79345</v>
      </c>
      <c r="M179" s="55" t="s">
        <v>632</v>
      </c>
      <c r="N179" s="43" t="s">
        <v>108</v>
      </c>
      <c r="O179" s="36">
        <v>0</v>
      </c>
      <c r="P179" s="38">
        <v>0</v>
      </c>
      <c r="Q179" s="38">
        <v>0</v>
      </c>
      <c r="R179" s="43">
        <v>79345</v>
      </c>
      <c r="S179" s="38">
        <v>0</v>
      </c>
      <c r="T179" s="43">
        <v>0</v>
      </c>
      <c r="U179" s="43">
        <v>0</v>
      </c>
      <c r="V179" s="43">
        <v>0</v>
      </c>
      <c r="W179" s="43">
        <v>0</v>
      </c>
      <c r="X179" s="43">
        <v>0</v>
      </c>
      <c r="Y179" s="38">
        <v>0</v>
      </c>
    </row>
    <row r="180" spans="1:26" ht="18" customHeight="1" x14ac:dyDescent="0.3">
      <c r="A180" s="32">
        <v>177</v>
      </c>
      <c r="B180" s="117" t="s">
        <v>109</v>
      </c>
      <c r="C180" s="23" t="s">
        <v>111</v>
      </c>
      <c r="D180" s="23" t="s">
        <v>53</v>
      </c>
      <c r="E180" s="23" t="str">
        <f>VLOOKUP(D180,Parámetros!$B$3:$C$17,2,0)</f>
        <v>Estratégico</v>
      </c>
      <c r="F180" s="41" t="s">
        <v>123</v>
      </c>
      <c r="G180" s="41" t="s">
        <v>898</v>
      </c>
      <c r="H180" s="43" t="s">
        <v>899</v>
      </c>
      <c r="I180" s="41" t="s">
        <v>896</v>
      </c>
      <c r="J180" s="49">
        <v>0.3</v>
      </c>
      <c r="K180" s="41" t="s">
        <v>897</v>
      </c>
      <c r="L180" s="57">
        <f t="shared" si="9"/>
        <v>4000</v>
      </c>
      <c r="M180" s="41" t="s">
        <v>632</v>
      </c>
      <c r="N180" s="32" t="s">
        <v>108</v>
      </c>
      <c r="O180" s="36">
        <v>0</v>
      </c>
      <c r="P180" s="38">
        <v>0</v>
      </c>
      <c r="Q180" s="38">
        <v>0</v>
      </c>
      <c r="R180" s="38">
        <v>4000</v>
      </c>
      <c r="S180" s="38">
        <v>0</v>
      </c>
      <c r="T180" s="38">
        <v>0</v>
      </c>
      <c r="U180" s="38">
        <v>0</v>
      </c>
      <c r="V180" s="38">
        <v>0</v>
      </c>
      <c r="W180" s="38">
        <v>0</v>
      </c>
      <c r="X180" s="32">
        <v>0</v>
      </c>
      <c r="Y180" s="38">
        <v>0</v>
      </c>
    </row>
    <row r="181" spans="1:26" ht="18" customHeight="1" x14ac:dyDescent="0.3">
      <c r="A181" s="32">
        <v>178</v>
      </c>
      <c r="B181" s="117" t="s">
        <v>109</v>
      </c>
      <c r="C181" s="23" t="s">
        <v>111</v>
      </c>
      <c r="D181" s="23" t="s">
        <v>53</v>
      </c>
      <c r="E181" s="23" t="str">
        <f>VLOOKUP(D181,Parámetros!$B$3:$C$17,2,0)</f>
        <v>Estratégico</v>
      </c>
      <c r="F181" s="41" t="s">
        <v>123</v>
      </c>
      <c r="G181" s="41" t="s">
        <v>900</v>
      </c>
      <c r="H181" s="43" t="s">
        <v>901</v>
      </c>
      <c r="I181" s="41" t="s">
        <v>896</v>
      </c>
      <c r="J181" s="49">
        <v>0.1</v>
      </c>
      <c r="K181" s="41" t="s">
        <v>897</v>
      </c>
      <c r="L181" s="57">
        <f t="shared" si="9"/>
        <v>3546</v>
      </c>
      <c r="M181" s="41" t="s">
        <v>632</v>
      </c>
      <c r="N181" s="32" t="s">
        <v>108</v>
      </c>
      <c r="O181" s="32">
        <v>3546</v>
      </c>
      <c r="P181" s="38">
        <v>0</v>
      </c>
      <c r="Q181" s="38">
        <v>0</v>
      </c>
      <c r="R181" s="38">
        <v>0</v>
      </c>
      <c r="S181" s="38">
        <v>0</v>
      </c>
      <c r="T181" s="38">
        <v>0</v>
      </c>
      <c r="U181" s="38">
        <v>0</v>
      </c>
      <c r="V181" s="38">
        <v>0</v>
      </c>
      <c r="W181" s="38">
        <v>0</v>
      </c>
      <c r="X181" s="38">
        <v>0</v>
      </c>
      <c r="Y181" s="38">
        <v>0</v>
      </c>
    </row>
    <row r="182" spans="1:26" ht="18" customHeight="1" x14ac:dyDescent="0.3">
      <c r="A182" s="32">
        <v>179</v>
      </c>
      <c r="B182" s="117" t="s">
        <v>109</v>
      </c>
      <c r="C182" s="23" t="s">
        <v>111</v>
      </c>
      <c r="D182" s="23" t="s">
        <v>53</v>
      </c>
      <c r="E182" s="23" t="str">
        <f>VLOOKUP(D182,Parámetros!$B$3:$C$17,2,0)</f>
        <v>Estratégico</v>
      </c>
      <c r="F182" s="41" t="s">
        <v>123</v>
      </c>
      <c r="G182" s="41" t="s">
        <v>902</v>
      </c>
      <c r="H182" s="43" t="s">
        <v>1381</v>
      </c>
      <c r="I182" s="41" t="s">
        <v>903</v>
      </c>
      <c r="J182" s="49">
        <v>0.1</v>
      </c>
      <c r="K182" s="41" t="s">
        <v>904</v>
      </c>
      <c r="L182" s="57">
        <f t="shared" si="9"/>
        <v>96356</v>
      </c>
      <c r="M182" s="41" t="s">
        <v>632</v>
      </c>
      <c r="N182" s="32" t="s">
        <v>108</v>
      </c>
      <c r="O182" s="36">
        <v>0</v>
      </c>
      <c r="P182" s="38">
        <v>0</v>
      </c>
      <c r="Q182" s="38">
        <v>0</v>
      </c>
      <c r="R182" s="38">
        <v>0</v>
      </c>
      <c r="S182" s="38">
        <v>0</v>
      </c>
      <c r="T182" s="38">
        <v>0</v>
      </c>
      <c r="U182" s="38">
        <v>0</v>
      </c>
      <c r="V182" s="32">
        <v>0</v>
      </c>
      <c r="W182" s="38">
        <v>0</v>
      </c>
      <c r="X182" s="38">
        <v>0</v>
      </c>
      <c r="Y182" s="38">
        <v>96356</v>
      </c>
    </row>
    <row r="183" spans="1:26" ht="18" customHeight="1" x14ac:dyDescent="0.3">
      <c r="A183" s="32">
        <v>180</v>
      </c>
      <c r="B183" s="117" t="s">
        <v>109</v>
      </c>
      <c r="C183" s="23" t="s">
        <v>111</v>
      </c>
      <c r="D183" s="23" t="s">
        <v>53</v>
      </c>
      <c r="E183" s="23" t="str">
        <f>VLOOKUP(D183,Parámetros!$B$3:$C$17,2,0)</f>
        <v>Estratégico</v>
      </c>
      <c r="F183" s="41" t="s">
        <v>123</v>
      </c>
      <c r="G183" s="41" t="s">
        <v>905</v>
      </c>
      <c r="H183" s="43" t="s">
        <v>906</v>
      </c>
      <c r="I183" s="41" t="s">
        <v>907</v>
      </c>
      <c r="J183" s="49">
        <v>0.15</v>
      </c>
      <c r="K183" s="41" t="s">
        <v>908</v>
      </c>
      <c r="L183" s="57">
        <f t="shared" si="9"/>
        <v>11</v>
      </c>
      <c r="M183" s="41" t="s">
        <v>909</v>
      </c>
      <c r="N183" s="32" t="s">
        <v>108</v>
      </c>
      <c r="O183" s="32">
        <v>1</v>
      </c>
      <c r="P183" s="32">
        <v>1</v>
      </c>
      <c r="Q183" s="32">
        <v>1</v>
      </c>
      <c r="R183" s="32">
        <v>1</v>
      </c>
      <c r="S183" s="32">
        <v>1</v>
      </c>
      <c r="T183" s="32">
        <v>1</v>
      </c>
      <c r="U183" s="32">
        <v>1</v>
      </c>
      <c r="V183" s="32">
        <v>1</v>
      </c>
      <c r="W183" s="32">
        <v>1</v>
      </c>
      <c r="X183" s="32">
        <v>1</v>
      </c>
      <c r="Y183" s="32">
        <v>1</v>
      </c>
    </row>
    <row r="184" spans="1:26" ht="18" customHeight="1" thickBot="1" x14ac:dyDescent="0.35">
      <c r="A184" s="32">
        <v>181</v>
      </c>
      <c r="B184" s="124" t="s">
        <v>109</v>
      </c>
      <c r="C184" s="24" t="s">
        <v>111</v>
      </c>
      <c r="D184" s="24" t="s">
        <v>53</v>
      </c>
      <c r="E184" s="24" t="str">
        <f>VLOOKUP(D184,Parámetros!$B$3:$C$17,2,0)</f>
        <v>Estratégico</v>
      </c>
      <c r="F184" s="59" t="s">
        <v>123</v>
      </c>
      <c r="G184" s="59" t="s">
        <v>910</v>
      </c>
      <c r="H184" s="42" t="s">
        <v>911</v>
      </c>
      <c r="I184" s="59" t="s">
        <v>907</v>
      </c>
      <c r="J184" s="50">
        <v>0.05</v>
      </c>
      <c r="K184" s="59" t="s">
        <v>908</v>
      </c>
      <c r="L184" s="60">
        <f t="shared" si="9"/>
        <v>1</v>
      </c>
      <c r="M184" s="59" t="s">
        <v>909</v>
      </c>
      <c r="N184" s="42" t="s">
        <v>108</v>
      </c>
      <c r="O184" s="42">
        <v>1</v>
      </c>
      <c r="P184" s="38">
        <v>0</v>
      </c>
      <c r="Q184" s="38">
        <v>0</v>
      </c>
      <c r="R184" s="38">
        <v>0</v>
      </c>
      <c r="S184" s="38">
        <v>0</v>
      </c>
      <c r="T184" s="38">
        <v>0</v>
      </c>
      <c r="U184" s="38">
        <v>0</v>
      </c>
      <c r="V184" s="38">
        <v>0</v>
      </c>
      <c r="W184" s="38">
        <v>0</v>
      </c>
      <c r="X184" s="38">
        <v>0</v>
      </c>
      <c r="Y184" s="38">
        <v>0</v>
      </c>
    </row>
    <row r="185" spans="1:26" ht="18" customHeight="1" thickTop="1" thickBot="1" x14ac:dyDescent="0.35">
      <c r="A185" s="32">
        <v>182</v>
      </c>
      <c r="B185" s="48" t="s">
        <v>114</v>
      </c>
      <c r="C185" s="40" t="s">
        <v>111</v>
      </c>
      <c r="D185" s="40" t="s">
        <v>53</v>
      </c>
      <c r="E185" s="40" t="str">
        <f>VLOOKUP(D185,Parámetros!$B$3:$C$17,2,0)</f>
        <v>Estratégico</v>
      </c>
      <c r="F185" s="52" t="s">
        <v>152</v>
      </c>
      <c r="G185" s="52" t="s">
        <v>912</v>
      </c>
      <c r="H185" s="48" t="s">
        <v>913</v>
      </c>
      <c r="I185" s="52" t="s">
        <v>268</v>
      </c>
      <c r="J185" s="74">
        <v>0.08</v>
      </c>
      <c r="K185" s="52" t="s">
        <v>269</v>
      </c>
      <c r="L185" s="51">
        <f t="shared" si="9"/>
        <v>24</v>
      </c>
      <c r="M185" s="52" t="s">
        <v>270</v>
      </c>
      <c r="N185" s="48">
        <v>2</v>
      </c>
      <c r="O185" s="48">
        <v>2</v>
      </c>
      <c r="P185" s="48">
        <v>2</v>
      </c>
      <c r="Q185" s="48">
        <v>2</v>
      </c>
      <c r="R185" s="48">
        <v>2</v>
      </c>
      <c r="S185" s="48">
        <v>2</v>
      </c>
      <c r="T185" s="48">
        <v>2</v>
      </c>
      <c r="U185" s="48">
        <v>2</v>
      </c>
      <c r="V185" s="48">
        <v>2</v>
      </c>
      <c r="W185" s="48">
        <v>2</v>
      </c>
      <c r="X185" s="48">
        <v>2</v>
      </c>
      <c r="Y185" s="48">
        <v>2</v>
      </c>
    </row>
    <row r="186" spans="1:26" ht="18" customHeight="1" thickTop="1" thickBot="1" x14ac:dyDescent="0.35">
      <c r="A186" s="32">
        <v>183</v>
      </c>
      <c r="B186" s="48" t="s">
        <v>109</v>
      </c>
      <c r="C186" s="40" t="s">
        <v>8</v>
      </c>
      <c r="D186" s="40" t="s">
        <v>37</v>
      </c>
      <c r="E186" s="40" t="str">
        <f>VLOOKUP(D186,Parámetros!$B$3:$C$17,2,0)</f>
        <v>Estratégico</v>
      </c>
      <c r="F186" s="52" t="s">
        <v>9</v>
      </c>
      <c r="G186" s="40" t="s">
        <v>914</v>
      </c>
      <c r="H186" s="48" t="s">
        <v>915</v>
      </c>
      <c r="I186" s="40" t="s">
        <v>916</v>
      </c>
      <c r="J186" s="74">
        <v>0.25</v>
      </c>
      <c r="K186" s="40" t="s">
        <v>917</v>
      </c>
      <c r="L186" s="51">
        <f t="shared" si="9"/>
        <v>1</v>
      </c>
      <c r="M186" s="40" t="s">
        <v>918</v>
      </c>
      <c r="N186" s="48" t="s">
        <v>108</v>
      </c>
      <c r="O186" s="48">
        <v>1</v>
      </c>
      <c r="P186" s="38">
        <v>0</v>
      </c>
      <c r="Q186" s="38">
        <v>0</v>
      </c>
      <c r="R186" s="38">
        <v>0</v>
      </c>
      <c r="S186" s="38">
        <v>0</v>
      </c>
      <c r="T186" s="38">
        <v>0</v>
      </c>
      <c r="U186" s="38">
        <v>0</v>
      </c>
      <c r="V186" s="38">
        <v>0</v>
      </c>
      <c r="W186" s="38">
        <v>0</v>
      </c>
      <c r="X186" s="38">
        <v>0</v>
      </c>
      <c r="Y186" s="38">
        <v>0</v>
      </c>
    </row>
    <row r="187" spans="1:26" ht="18" customHeight="1" thickTop="1" x14ac:dyDescent="0.3">
      <c r="A187" s="32">
        <v>184</v>
      </c>
      <c r="B187" s="43" t="s">
        <v>112</v>
      </c>
      <c r="C187" s="28" t="s">
        <v>8</v>
      </c>
      <c r="D187" s="28" t="s">
        <v>37</v>
      </c>
      <c r="E187" s="28" t="str">
        <f>VLOOKUP(D187,Parámetros!$B$3:$C$17,2,0)</f>
        <v>Estratégico</v>
      </c>
      <c r="F187" s="55" t="s">
        <v>15</v>
      </c>
      <c r="G187" s="28" t="s">
        <v>919</v>
      </c>
      <c r="H187" s="43" t="s">
        <v>920</v>
      </c>
      <c r="I187" s="28" t="s">
        <v>921</v>
      </c>
      <c r="J187" s="80">
        <v>0.1</v>
      </c>
      <c r="K187" s="28" t="s">
        <v>917</v>
      </c>
      <c r="L187" s="54">
        <f t="shared" si="9"/>
        <v>1</v>
      </c>
      <c r="M187" s="28" t="s">
        <v>918</v>
      </c>
      <c r="N187" s="43" t="s">
        <v>108</v>
      </c>
      <c r="O187" s="43">
        <v>1</v>
      </c>
      <c r="P187" s="38">
        <v>0</v>
      </c>
      <c r="Q187" s="38">
        <v>0</v>
      </c>
      <c r="R187" s="38">
        <v>0</v>
      </c>
      <c r="S187" s="38">
        <v>0</v>
      </c>
      <c r="T187" s="38">
        <v>0</v>
      </c>
      <c r="U187" s="38">
        <v>0</v>
      </c>
      <c r="V187" s="38">
        <v>0</v>
      </c>
      <c r="W187" s="38">
        <v>0</v>
      </c>
      <c r="X187" s="38">
        <v>0</v>
      </c>
      <c r="Y187" s="38">
        <v>0</v>
      </c>
    </row>
    <row r="188" spans="1:26" ht="18" customHeight="1" x14ac:dyDescent="0.3">
      <c r="A188" s="32">
        <v>185</v>
      </c>
      <c r="B188" s="32" t="s">
        <v>112</v>
      </c>
      <c r="C188" s="23" t="s">
        <v>8</v>
      </c>
      <c r="D188" s="23" t="s">
        <v>37</v>
      </c>
      <c r="E188" s="23" t="str">
        <f>VLOOKUP(D188,Parámetros!$B$3:$C$17,2,0)</f>
        <v>Estratégico</v>
      </c>
      <c r="F188" s="41" t="s">
        <v>15</v>
      </c>
      <c r="G188" s="23" t="s">
        <v>922</v>
      </c>
      <c r="H188" s="32" t="s">
        <v>923</v>
      </c>
      <c r="I188" s="23" t="s">
        <v>924</v>
      </c>
      <c r="J188" s="49">
        <v>0.1</v>
      </c>
      <c r="K188" s="23" t="s">
        <v>925</v>
      </c>
      <c r="L188" s="49">
        <v>0.8</v>
      </c>
      <c r="M188" s="23" t="s">
        <v>926</v>
      </c>
      <c r="N188" s="32" t="s">
        <v>108</v>
      </c>
      <c r="O188" s="36">
        <v>0</v>
      </c>
      <c r="P188" s="38">
        <v>0</v>
      </c>
      <c r="Q188" s="38">
        <v>0</v>
      </c>
      <c r="R188" s="38">
        <v>0</v>
      </c>
      <c r="S188" s="49">
        <v>0.8</v>
      </c>
      <c r="T188" s="38">
        <v>0</v>
      </c>
      <c r="U188" s="38">
        <v>0</v>
      </c>
      <c r="V188" s="38">
        <v>0</v>
      </c>
      <c r="W188" s="38">
        <v>0</v>
      </c>
      <c r="X188" s="38">
        <v>0</v>
      </c>
      <c r="Y188" s="38">
        <v>0</v>
      </c>
    </row>
    <row r="189" spans="1:26" ht="18" customHeight="1" thickBot="1" x14ac:dyDescent="0.35">
      <c r="A189" s="32">
        <v>186</v>
      </c>
      <c r="B189" s="42" t="s">
        <v>112</v>
      </c>
      <c r="C189" s="24" t="s">
        <v>8</v>
      </c>
      <c r="D189" s="24" t="s">
        <v>37</v>
      </c>
      <c r="E189" s="24" t="str">
        <f>VLOOKUP(D189,Parámetros!$B$3:$C$17,2,0)</f>
        <v>Estratégico</v>
      </c>
      <c r="F189" s="59" t="s">
        <v>15</v>
      </c>
      <c r="G189" s="24" t="s">
        <v>927</v>
      </c>
      <c r="H189" s="42" t="s">
        <v>928</v>
      </c>
      <c r="I189" s="24" t="s">
        <v>929</v>
      </c>
      <c r="J189" s="50">
        <v>0.1</v>
      </c>
      <c r="K189" s="24" t="s">
        <v>930</v>
      </c>
      <c r="L189" s="60">
        <f>+SUM(N189:Y189)</f>
        <v>1</v>
      </c>
      <c r="M189" s="24" t="s">
        <v>931</v>
      </c>
      <c r="N189" s="42" t="s">
        <v>108</v>
      </c>
      <c r="O189" s="36">
        <v>0</v>
      </c>
      <c r="P189" s="38">
        <v>0</v>
      </c>
      <c r="Q189" s="38">
        <v>0</v>
      </c>
      <c r="R189" s="38">
        <v>0</v>
      </c>
      <c r="S189" s="42">
        <v>1</v>
      </c>
      <c r="T189" s="38">
        <v>0</v>
      </c>
      <c r="U189" s="38">
        <v>0</v>
      </c>
      <c r="V189" s="38">
        <v>0</v>
      </c>
      <c r="W189" s="38">
        <v>0</v>
      </c>
      <c r="X189" s="38">
        <v>0</v>
      </c>
      <c r="Y189" s="38">
        <v>0</v>
      </c>
    </row>
    <row r="190" spans="1:26" ht="18" customHeight="1" thickTop="1" x14ac:dyDescent="0.3">
      <c r="A190" s="32">
        <v>187</v>
      </c>
      <c r="B190" s="43" t="s">
        <v>114</v>
      </c>
      <c r="C190" s="28" t="s">
        <v>57</v>
      </c>
      <c r="D190" s="28" t="s">
        <v>37</v>
      </c>
      <c r="E190" s="28" t="str">
        <f>VLOOKUP(D190,Parámetros!$B$3:$C$17,2,0)</f>
        <v>Estratégico</v>
      </c>
      <c r="F190" s="55" t="s">
        <v>86</v>
      </c>
      <c r="G190" s="28" t="s">
        <v>932</v>
      </c>
      <c r="H190" s="43" t="s">
        <v>933</v>
      </c>
      <c r="I190" s="28" t="s">
        <v>934</v>
      </c>
      <c r="J190" s="80">
        <v>0.1</v>
      </c>
      <c r="K190" s="28" t="s">
        <v>917</v>
      </c>
      <c r="L190" s="54">
        <f>+SUM(N190:Y190)</f>
        <v>3</v>
      </c>
      <c r="M190" s="28" t="s">
        <v>918</v>
      </c>
      <c r="N190" s="43" t="s">
        <v>108</v>
      </c>
      <c r="O190" s="43">
        <v>1</v>
      </c>
      <c r="P190" s="43">
        <v>1</v>
      </c>
      <c r="Q190" s="43">
        <v>1</v>
      </c>
      <c r="R190" s="38">
        <v>0</v>
      </c>
      <c r="S190" s="38">
        <v>0</v>
      </c>
      <c r="T190" s="38">
        <v>0</v>
      </c>
      <c r="U190" s="38">
        <v>0</v>
      </c>
      <c r="V190" s="38">
        <v>0</v>
      </c>
      <c r="W190" s="38">
        <v>0</v>
      </c>
      <c r="X190" s="38">
        <v>0</v>
      </c>
      <c r="Y190" s="38">
        <v>0</v>
      </c>
    </row>
    <row r="191" spans="1:26" ht="18" customHeight="1" x14ac:dyDescent="0.3">
      <c r="A191" s="32">
        <v>188</v>
      </c>
      <c r="B191" s="32" t="s">
        <v>114</v>
      </c>
      <c r="C191" s="23" t="s">
        <v>57</v>
      </c>
      <c r="D191" s="23" t="s">
        <v>37</v>
      </c>
      <c r="E191" s="23" t="str">
        <f>VLOOKUP(D191,Parámetros!$B$3:$C$17,2,0)</f>
        <v>Estratégico</v>
      </c>
      <c r="F191" s="41" t="s">
        <v>86</v>
      </c>
      <c r="G191" s="23" t="s">
        <v>935</v>
      </c>
      <c r="H191" s="32" t="s">
        <v>936</v>
      </c>
      <c r="I191" s="23" t="s">
        <v>937</v>
      </c>
      <c r="J191" s="49">
        <v>0.15</v>
      </c>
      <c r="K191" s="23" t="s">
        <v>938</v>
      </c>
      <c r="L191" s="49">
        <v>1</v>
      </c>
      <c r="M191" s="23" t="s">
        <v>939</v>
      </c>
      <c r="N191" s="32" t="s">
        <v>108</v>
      </c>
      <c r="O191" s="36">
        <v>0</v>
      </c>
      <c r="P191" s="38">
        <v>0</v>
      </c>
      <c r="Q191" s="38">
        <v>0</v>
      </c>
      <c r="R191" s="38">
        <v>0</v>
      </c>
      <c r="S191" s="49">
        <v>1</v>
      </c>
      <c r="T191" s="38">
        <v>0</v>
      </c>
      <c r="U191" s="38">
        <v>0</v>
      </c>
      <c r="V191" s="38">
        <v>0</v>
      </c>
      <c r="W191" s="38">
        <v>0</v>
      </c>
      <c r="X191" s="38">
        <v>0</v>
      </c>
      <c r="Y191" s="38">
        <v>0</v>
      </c>
    </row>
    <row r="192" spans="1:26" ht="18" customHeight="1" thickBot="1" x14ac:dyDescent="0.35">
      <c r="A192" s="32">
        <v>189</v>
      </c>
      <c r="B192" s="42" t="s">
        <v>114</v>
      </c>
      <c r="C192" s="24" t="s">
        <v>57</v>
      </c>
      <c r="D192" s="24" t="s">
        <v>37</v>
      </c>
      <c r="E192" s="24" t="str">
        <f>VLOOKUP(D192,Parámetros!$B$3:$C$17,2,0)</f>
        <v>Estratégico</v>
      </c>
      <c r="F192" s="59" t="s">
        <v>86</v>
      </c>
      <c r="G192" s="24" t="s">
        <v>940</v>
      </c>
      <c r="H192" s="42" t="s">
        <v>941</v>
      </c>
      <c r="I192" s="24" t="s">
        <v>942</v>
      </c>
      <c r="J192" s="50">
        <v>0.25</v>
      </c>
      <c r="K192" s="24" t="s">
        <v>943</v>
      </c>
      <c r="L192" s="60">
        <v>2</v>
      </c>
      <c r="M192" s="24" t="s">
        <v>944</v>
      </c>
      <c r="N192" s="42" t="s">
        <v>108</v>
      </c>
      <c r="O192" s="36">
        <v>0</v>
      </c>
      <c r="P192" s="38">
        <v>0</v>
      </c>
      <c r="Q192" s="38">
        <v>0</v>
      </c>
      <c r="R192" s="38">
        <v>0</v>
      </c>
      <c r="S192" s="38">
        <v>0</v>
      </c>
      <c r="T192" s="38">
        <v>0</v>
      </c>
      <c r="U192" s="38">
        <v>0</v>
      </c>
      <c r="V192" s="38">
        <v>0</v>
      </c>
      <c r="W192" s="42">
        <v>2</v>
      </c>
      <c r="X192" s="38">
        <v>0</v>
      </c>
      <c r="Y192" s="38">
        <v>0</v>
      </c>
    </row>
    <row r="193" spans="1:26" ht="18" customHeight="1" thickTop="1" x14ac:dyDescent="0.3">
      <c r="A193" s="32">
        <v>190</v>
      </c>
      <c r="B193" s="43" t="s">
        <v>114</v>
      </c>
      <c r="C193" s="28" t="s">
        <v>116</v>
      </c>
      <c r="D193" s="28" t="s">
        <v>37</v>
      </c>
      <c r="E193" s="28" t="str">
        <f>VLOOKUP(D193,Parámetros!$B$3:$C$17,2,0)</f>
        <v>Estratégico</v>
      </c>
      <c r="F193" s="55" t="s">
        <v>157</v>
      </c>
      <c r="G193" s="28" t="s">
        <v>945</v>
      </c>
      <c r="H193" s="43" t="s">
        <v>946</v>
      </c>
      <c r="I193" s="28" t="s">
        <v>947</v>
      </c>
      <c r="J193" s="80">
        <v>0.2</v>
      </c>
      <c r="K193" s="28" t="s">
        <v>948</v>
      </c>
      <c r="L193" s="54">
        <f>+SUM(N193:Y193)</f>
        <v>1</v>
      </c>
      <c r="M193" s="28" t="s">
        <v>949</v>
      </c>
      <c r="N193" s="43" t="s">
        <v>108</v>
      </c>
      <c r="O193" s="36">
        <v>0</v>
      </c>
      <c r="P193" s="38">
        <v>0</v>
      </c>
      <c r="Q193" s="43">
        <v>1</v>
      </c>
      <c r="R193" s="38">
        <v>0</v>
      </c>
      <c r="S193" s="38">
        <v>0</v>
      </c>
      <c r="T193" s="38">
        <v>0</v>
      </c>
      <c r="U193" s="38">
        <v>0</v>
      </c>
      <c r="V193" s="38">
        <v>0</v>
      </c>
      <c r="W193" s="38">
        <v>0</v>
      </c>
      <c r="X193" s="38">
        <v>0</v>
      </c>
      <c r="Y193" s="38">
        <v>0</v>
      </c>
    </row>
    <row r="194" spans="1:26" ht="18" customHeight="1" x14ac:dyDescent="0.3">
      <c r="A194" s="32">
        <v>191</v>
      </c>
      <c r="B194" s="32" t="s">
        <v>114</v>
      </c>
      <c r="C194" s="23" t="s">
        <v>116</v>
      </c>
      <c r="D194" s="23" t="s">
        <v>37</v>
      </c>
      <c r="E194" s="23" t="str">
        <f>VLOOKUP(D194,Parámetros!$B$3:$C$17,2,0)</f>
        <v>Estratégico</v>
      </c>
      <c r="F194" s="41" t="s">
        <v>157</v>
      </c>
      <c r="G194" s="23" t="s">
        <v>950</v>
      </c>
      <c r="H194" s="32" t="s">
        <v>951</v>
      </c>
      <c r="I194" s="23" t="s">
        <v>952</v>
      </c>
      <c r="J194" s="49">
        <v>0.2</v>
      </c>
      <c r="K194" s="23" t="s">
        <v>953</v>
      </c>
      <c r="L194" s="57">
        <v>1</v>
      </c>
      <c r="M194" s="23" t="s">
        <v>954</v>
      </c>
      <c r="N194" s="32" t="s">
        <v>108</v>
      </c>
      <c r="O194" s="36">
        <v>0</v>
      </c>
      <c r="P194" s="38">
        <v>0</v>
      </c>
      <c r="Q194" s="38">
        <v>0</v>
      </c>
      <c r="R194" s="32">
        <v>1</v>
      </c>
      <c r="S194" s="38">
        <v>0</v>
      </c>
      <c r="T194" s="38">
        <v>0</v>
      </c>
      <c r="U194" s="38">
        <v>0</v>
      </c>
      <c r="V194" s="38">
        <v>0</v>
      </c>
      <c r="W194" s="38">
        <v>0</v>
      </c>
      <c r="X194" s="38">
        <v>0</v>
      </c>
      <c r="Y194" s="38">
        <v>0</v>
      </c>
    </row>
    <row r="195" spans="1:26" ht="18" customHeight="1" x14ac:dyDescent="0.3">
      <c r="A195" s="32">
        <v>192</v>
      </c>
      <c r="B195" s="32" t="s">
        <v>114</v>
      </c>
      <c r="C195" s="23" t="s">
        <v>116</v>
      </c>
      <c r="D195" s="23" t="s">
        <v>37</v>
      </c>
      <c r="E195" s="23" t="str">
        <f>VLOOKUP(D195,Parámetros!$B$3:$C$17,2,0)</f>
        <v>Estratégico</v>
      </c>
      <c r="F195" s="41" t="s">
        <v>157</v>
      </c>
      <c r="G195" s="23" t="s">
        <v>955</v>
      </c>
      <c r="H195" s="32" t="s">
        <v>956</v>
      </c>
      <c r="I195" s="23" t="s">
        <v>957</v>
      </c>
      <c r="J195" s="49">
        <v>0.2</v>
      </c>
      <c r="K195" s="23" t="s">
        <v>958</v>
      </c>
      <c r="L195" s="49">
        <v>1</v>
      </c>
      <c r="M195" s="23" t="s">
        <v>959</v>
      </c>
      <c r="N195" s="32" t="s">
        <v>108</v>
      </c>
      <c r="O195" s="36">
        <v>0</v>
      </c>
      <c r="P195" s="38">
        <v>0</v>
      </c>
      <c r="Q195" s="49">
        <v>1</v>
      </c>
      <c r="R195" s="38">
        <v>0</v>
      </c>
      <c r="S195" s="38">
        <v>0</v>
      </c>
      <c r="T195" s="38">
        <v>0</v>
      </c>
      <c r="U195" s="38">
        <v>0</v>
      </c>
      <c r="V195" s="38">
        <v>0</v>
      </c>
      <c r="W195" s="38">
        <v>0</v>
      </c>
      <c r="X195" s="38">
        <v>0</v>
      </c>
      <c r="Y195" s="38">
        <v>0</v>
      </c>
    </row>
    <row r="196" spans="1:26" ht="18" customHeight="1" x14ac:dyDescent="0.3">
      <c r="A196" s="32">
        <v>193</v>
      </c>
      <c r="B196" s="32" t="s">
        <v>114</v>
      </c>
      <c r="C196" s="23" t="s">
        <v>116</v>
      </c>
      <c r="D196" s="23" t="s">
        <v>37</v>
      </c>
      <c r="E196" s="23" t="str">
        <f>VLOOKUP(D196,Parámetros!$B$3:$C$17,2,0)</f>
        <v>Estratégico</v>
      </c>
      <c r="F196" s="41" t="s">
        <v>157</v>
      </c>
      <c r="G196" s="23" t="s">
        <v>960</v>
      </c>
      <c r="H196" s="32" t="s">
        <v>961</v>
      </c>
      <c r="I196" s="23" t="s">
        <v>962</v>
      </c>
      <c r="J196" s="49">
        <v>0.3</v>
      </c>
      <c r="K196" s="23" t="s">
        <v>963</v>
      </c>
      <c r="L196" s="57">
        <f>+SUM(N196:Y196)</f>
        <v>7</v>
      </c>
      <c r="M196" s="23" t="s">
        <v>964</v>
      </c>
      <c r="N196" s="32" t="s">
        <v>108</v>
      </c>
      <c r="O196" s="36">
        <v>0</v>
      </c>
      <c r="P196" s="38">
        <v>0</v>
      </c>
      <c r="Q196" s="38">
        <v>0</v>
      </c>
      <c r="R196" s="38">
        <v>0</v>
      </c>
      <c r="S196" s="32">
        <v>1</v>
      </c>
      <c r="T196" s="32">
        <v>1</v>
      </c>
      <c r="U196" s="32">
        <v>1</v>
      </c>
      <c r="V196" s="32">
        <v>1</v>
      </c>
      <c r="W196" s="32">
        <v>1</v>
      </c>
      <c r="X196" s="32">
        <v>1</v>
      </c>
      <c r="Y196" s="32">
        <v>1</v>
      </c>
    </row>
    <row r="197" spans="1:26" ht="18" customHeight="1" thickBot="1" x14ac:dyDescent="0.35">
      <c r="A197" s="32">
        <v>194</v>
      </c>
      <c r="B197" s="42" t="s">
        <v>114</v>
      </c>
      <c r="C197" s="24" t="s">
        <v>116</v>
      </c>
      <c r="D197" s="24" t="s">
        <v>37</v>
      </c>
      <c r="E197" s="24" t="str">
        <f>VLOOKUP(D197,Parámetros!$B$3:$C$17,2,0)</f>
        <v>Estratégico</v>
      </c>
      <c r="F197" s="59" t="s">
        <v>157</v>
      </c>
      <c r="G197" s="24" t="s">
        <v>965</v>
      </c>
      <c r="H197" s="42" t="s">
        <v>966</v>
      </c>
      <c r="I197" s="24" t="s">
        <v>967</v>
      </c>
      <c r="J197" s="50">
        <v>0.1</v>
      </c>
      <c r="K197" s="24" t="s">
        <v>968</v>
      </c>
      <c r="L197" s="60">
        <f>+SUM(N197:Y197)</f>
        <v>2</v>
      </c>
      <c r="M197" s="24" t="s">
        <v>969</v>
      </c>
      <c r="N197" s="42" t="s">
        <v>108</v>
      </c>
      <c r="O197" s="36">
        <v>0</v>
      </c>
      <c r="P197" s="38">
        <v>0</v>
      </c>
      <c r="Q197" s="38">
        <v>0</v>
      </c>
      <c r="R197" s="38">
        <v>0</v>
      </c>
      <c r="S197" s="38">
        <v>0</v>
      </c>
      <c r="T197" s="42">
        <v>1</v>
      </c>
      <c r="U197" s="38">
        <v>0</v>
      </c>
      <c r="V197" s="38">
        <v>0</v>
      </c>
      <c r="W197" s="38">
        <v>0</v>
      </c>
      <c r="X197" s="42">
        <v>1</v>
      </c>
      <c r="Y197" s="38">
        <v>0</v>
      </c>
    </row>
    <row r="198" spans="1:26" ht="18" customHeight="1" thickTop="1" thickBot="1" x14ac:dyDescent="0.35">
      <c r="A198" s="32">
        <v>195</v>
      </c>
      <c r="B198" s="48" t="s">
        <v>114</v>
      </c>
      <c r="C198" s="40" t="s">
        <v>110</v>
      </c>
      <c r="D198" s="40" t="s">
        <v>37</v>
      </c>
      <c r="E198" s="40" t="str">
        <f>VLOOKUP(D198,Parámetros!$B$3:$C$17,2,0)</f>
        <v>Estratégico</v>
      </c>
      <c r="F198" s="52" t="s">
        <v>128</v>
      </c>
      <c r="G198" s="40" t="s">
        <v>251</v>
      </c>
      <c r="H198" s="48" t="s">
        <v>970</v>
      </c>
      <c r="I198" s="40" t="s">
        <v>253</v>
      </c>
      <c r="J198" s="78">
        <v>0.05</v>
      </c>
      <c r="K198" s="40" t="s">
        <v>254</v>
      </c>
      <c r="L198" s="51">
        <f>+SUM(N198:Y198)</f>
        <v>2</v>
      </c>
      <c r="M198" s="52" t="s">
        <v>255</v>
      </c>
      <c r="N198" s="48" t="s">
        <v>108</v>
      </c>
      <c r="O198" s="36">
        <v>0</v>
      </c>
      <c r="P198" s="38">
        <v>0</v>
      </c>
      <c r="Q198" s="38">
        <v>0</v>
      </c>
      <c r="R198" s="38">
        <v>0</v>
      </c>
      <c r="S198" s="38">
        <v>0</v>
      </c>
      <c r="T198" s="38">
        <v>0</v>
      </c>
      <c r="U198" s="38">
        <v>0</v>
      </c>
      <c r="V198" s="38">
        <v>0</v>
      </c>
      <c r="W198" s="38">
        <v>0</v>
      </c>
      <c r="X198" s="38">
        <v>0</v>
      </c>
      <c r="Y198" s="85">
        <v>2</v>
      </c>
    </row>
    <row r="199" spans="1:26" ht="18" customHeight="1" thickTop="1" x14ac:dyDescent="0.3">
      <c r="A199" s="32">
        <v>196</v>
      </c>
      <c r="B199" s="43" t="s">
        <v>114</v>
      </c>
      <c r="C199" s="28" t="s">
        <v>111</v>
      </c>
      <c r="D199" s="28" t="s">
        <v>37</v>
      </c>
      <c r="E199" s="28" t="str">
        <f>VLOOKUP(D199,Parámetros!$B$3:$C$17,2,0)</f>
        <v>Estratégico</v>
      </c>
      <c r="F199" s="55" t="s">
        <v>148</v>
      </c>
      <c r="G199" s="28" t="s">
        <v>971</v>
      </c>
      <c r="H199" s="43" t="s">
        <v>972</v>
      </c>
      <c r="I199" s="28" t="s">
        <v>973</v>
      </c>
      <c r="J199" s="80">
        <v>0.1</v>
      </c>
      <c r="K199" s="28" t="s">
        <v>974</v>
      </c>
      <c r="L199" s="54">
        <f>+SUM(N199:Y199)</f>
        <v>1</v>
      </c>
      <c r="M199" s="28" t="s">
        <v>974</v>
      </c>
      <c r="N199" s="43" t="s">
        <v>108</v>
      </c>
      <c r="O199" s="36">
        <v>0</v>
      </c>
      <c r="P199" s="43">
        <v>1</v>
      </c>
      <c r="Q199" s="38">
        <v>0</v>
      </c>
      <c r="R199" s="38">
        <v>0</v>
      </c>
      <c r="S199" s="38">
        <v>0</v>
      </c>
      <c r="T199" s="38">
        <v>0</v>
      </c>
      <c r="U199" s="38">
        <v>0</v>
      </c>
      <c r="V199" s="38">
        <v>0</v>
      </c>
      <c r="W199" s="38">
        <v>0</v>
      </c>
      <c r="X199" s="38">
        <v>0</v>
      </c>
      <c r="Y199" s="38">
        <v>0</v>
      </c>
    </row>
    <row r="200" spans="1:26" ht="18" customHeight="1" x14ac:dyDescent="0.3">
      <c r="A200" s="32">
        <v>197</v>
      </c>
      <c r="B200" s="32" t="s">
        <v>114</v>
      </c>
      <c r="C200" s="23" t="s">
        <v>111</v>
      </c>
      <c r="D200" s="23" t="s">
        <v>37</v>
      </c>
      <c r="E200" s="23" t="str">
        <f>VLOOKUP(D200,Parámetros!$B$3:$C$17,2,0)</f>
        <v>Estratégico</v>
      </c>
      <c r="F200" s="41" t="s">
        <v>148</v>
      </c>
      <c r="G200" s="23" t="s">
        <v>975</v>
      </c>
      <c r="H200" s="32" t="s">
        <v>976</v>
      </c>
      <c r="I200" s="23" t="s">
        <v>977</v>
      </c>
      <c r="J200" s="49">
        <v>0.2</v>
      </c>
      <c r="K200" s="23" t="s">
        <v>978</v>
      </c>
      <c r="L200" s="49">
        <v>1</v>
      </c>
      <c r="M200" s="23" t="s">
        <v>979</v>
      </c>
      <c r="N200" s="32" t="s">
        <v>108</v>
      </c>
      <c r="O200" s="36">
        <v>0</v>
      </c>
      <c r="P200" s="38">
        <v>0</v>
      </c>
      <c r="Q200" s="38">
        <v>0</v>
      </c>
      <c r="R200" s="49">
        <v>0.5</v>
      </c>
      <c r="S200" s="38">
        <v>0</v>
      </c>
      <c r="T200" s="38">
        <v>0</v>
      </c>
      <c r="U200" s="38">
        <v>0</v>
      </c>
      <c r="V200" s="38">
        <v>0</v>
      </c>
      <c r="W200" s="38">
        <v>0</v>
      </c>
      <c r="X200" s="49">
        <v>0.5</v>
      </c>
      <c r="Y200" s="38">
        <v>0</v>
      </c>
    </row>
    <row r="201" spans="1:26" ht="18" customHeight="1" x14ac:dyDescent="0.3">
      <c r="A201" s="32">
        <v>198</v>
      </c>
      <c r="B201" s="32" t="s">
        <v>114</v>
      </c>
      <c r="C201" s="23" t="s">
        <v>111</v>
      </c>
      <c r="D201" s="23" t="s">
        <v>37</v>
      </c>
      <c r="E201" s="23" t="str">
        <f>VLOOKUP(D201,Parámetros!$B$3:$C$17,2,0)</f>
        <v>Estratégico</v>
      </c>
      <c r="F201" s="41" t="s">
        <v>148</v>
      </c>
      <c r="G201" s="23" t="s">
        <v>980</v>
      </c>
      <c r="H201" s="32" t="s">
        <v>981</v>
      </c>
      <c r="I201" s="23" t="s">
        <v>982</v>
      </c>
      <c r="J201" s="49">
        <v>0.2</v>
      </c>
      <c r="K201" s="23" t="s">
        <v>983</v>
      </c>
      <c r="L201" s="49">
        <v>1</v>
      </c>
      <c r="M201" s="23" t="s">
        <v>984</v>
      </c>
      <c r="N201" s="32" t="s">
        <v>108</v>
      </c>
      <c r="O201" s="49">
        <v>1</v>
      </c>
      <c r="P201" s="49">
        <v>1</v>
      </c>
      <c r="Q201" s="49">
        <v>1</v>
      </c>
      <c r="R201" s="49">
        <v>1</v>
      </c>
      <c r="S201" s="49">
        <v>1</v>
      </c>
      <c r="T201" s="49">
        <v>1</v>
      </c>
      <c r="U201" s="49">
        <v>1</v>
      </c>
      <c r="V201" s="49">
        <v>1</v>
      </c>
      <c r="W201" s="49">
        <v>1</v>
      </c>
      <c r="X201" s="49">
        <v>1</v>
      </c>
      <c r="Y201" s="38">
        <v>0</v>
      </c>
    </row>
    <row r="202" spans="1:26" ht="18" customHeight="1" x14ac:dyDescent="0.3">
      <c r="A202" s="32">
        <v>199</v>
      </c>
      <c r="B202" s="32" t="s">
        <v>114</v>
      </c>
      <c r="C202" s="23" t="s">
        <v>111</v>
      </c>
      <c r="D202" s="23" t="s">
        <v>37</v>
      </c>
      <c r="E202" s="23" t="str">
        <f>VLOOKUP(D202,Parámetros!$B$3:$C$17,2,0)</f>
        <v>Estratégico</v>
      </c>
      <c r="F202" s="41" t="s">
        <v>148</v>
      </c>
      <c r="G202" s="23" t="s">
        <v>985</v>
      </c>
      <c r="H202" s="32" t="s">
        <v>986</v>
      </c>
      <c r="I202" s="23" t="s">
        <v>987</v>
      </c>
      <c r="J202" s="49">
        <v>0.2</v>
      </c>
      <c r="K202" s="23" t="s">
        <v>988</v>
      </c>
      <c r="L202" s="49">
        <v>1</v>
      </c>
      <c r="M202" s="23" t="s">
        <v>989</v>
      </c>
      <c r="N202" s="32" t="s">
        <v>108</v>
      </c>
      <c r="O202" s="36">
        <v>0</v>
      </c>
      <c r="P202" s="56">
        <v>0.5</v>
      </c>
      <c r="Q202" s="56">
        <v>0.5</v>
      </c>
      <c r="R202" s="38">
        <v>0</v>
      </c>
      <c r="S202" s="38">
        <v>0</v>
      </c>
      <c r="T202" s="38">
        <v>0</v>
      </c>
      <c r="U202" s="38">
        <v>0</v>
      </c>
      <c r="V202" s="38">
        <v>0</v>
      </c>
      <c r="W202" s="38">
        <v>0</v>
      </c>
      <c r="X202" s="38">
        <v>0</v>
      </c>
      <c r="Y202" s="38">
        <v>0</v>
      </c>
    </row>
    <row r="203" spans="1:26" ht="18" customHeight="1" thickBot="1" x14ac:dyDescent="0.35">
      <c r="A203" s="32">
        <v>200</v>
      </c>
      <c r="B203" s="42" t="s">
        <v>114</v>
      </c>
      <c r="C203" s="24" t="s">
        <v>111</v>
      </c>
      <c r="D203" s="24" t="s">
        <v>37</v>
      </c>
      <c r="E203" s="24" t="str">
        <f>VLOOKUP(D203,Parámetros!$B$3:$C$17,2,0)</f>
        <v>Estratégico</v>
      </c>
      <c r="F203" s="59" t="s">
        <v>148</v>
      </c>
      <c r="G203" s="24" t="s">
        <v>990</v>
      </c>
      <c r="H203" s="42" t="s">
        <v>991</v>
      </c>
      <c r="I203" s="24" t="s">
        <v>992</v>
      </c>
      <c r="J203" s="50">
        <v>0.3</v>
      </c>
      <c r="K203" s="24" t="s">
        <v>993</v>
      </c>
      <c r="L203" s="50">
        <v>0.8</v>
      </c>
      <c r="M203" s="24" t="s">
        <v>994</v>
      </c>
      <c r="N203" s="42" t="s">
        <v>108</v>
      </c>
      <c r="O203" s="36">
        <v>0</v>
      </c>
      <c r="P203" s="38">
        <v>0</v>
      </c>
      <c r="Q203" s="38">
        <v>0</v>
      </c>
      <c r="R203" s="38">
        <v>0</v>
      </c>
      <c r="S203" s="38">
        <v>0</v>
      </c>
      <c r="T203" s="50">
        <v>0.4</v>
      </c>
      <c r="U203" s="38">
        <v>0</v>
      </c>
      <c r="V203" s="38">
        <v>0</v>
      </c>
      <c r="W203" s="38">
        <v>0</v>
      </c>
      <c r="X203" s="38">
        <v>0</v>
      </c>
      <c r="Y203" s="50">
        <v>0.4</v>
      </c>
    </row>
    <row r="204" spans="1:26" s="22" customFormat="1" ht="18" customHeight="1" thickTop="1" thickBot="1" x14ac:dyDescent="0.35">
      <c r="A204" s="32">
        <v>201</v>
      </c>
      <c r="B204" s="48" t="s">
        <v>114</v>
      </c>
      <c r="C204" s="40" t="s">
        <v>111</v>
      </c>
      <c r="D204" s="40" t="s">
        <v>37</v>
      </c>
      <c r="E204" s="40" t="str">
        <f>VLOOKUP(D204,Parámetros!$B$3:$C$17,2,0)</f>
        <v>Estratégico</v>
      </c>
      <c r="F204" s="52" t="s">
        <v>151</v>
      </c>
      <c r="G204" s="40" t="s">
        <v>995</v>
      </c>
      <c r="H204" s="48" t="s">
        <v>972</v>
      </c>
      <c r="I204" s="40" t="s">
        <v>996</v>
      </c>
      <c r="J204" s="74">
        <v>1</v>
      </c>
      <c r="K204" s="40" t="s">
        <v>997</v>
      </c>
      <c r="L204" s="74">
        <v>1</v>
      </c>
      <c r="M204" s="40" t="s">
        <v>998</v>
      </c>
      <c r="N204" s="48" t="s">
        <v>108</v>
      </c>
      <c r="O204" s="74">
        <v>0.5</v>
      </c>
      <c r="P204" s="38">
        <v>0</v>
      </c>
      <c r="Q204" s="38">
        <v>0</v>
      </c>
      <c r="R204" s="74">
        <v>0.5</v>
      </c>
      <c r="S204" s="38">
        <v>0</v>
      </c>
      <c r="T204" s="38">
        <v>0</v>
      </c>
      <c r="U204" s="38">
        <v>0</v>
      </c>
      <c r="V204" s="38">
        <v>0</v>
      </c>
      <c r="W204" s="38">
        <v>0</v>
      </c>
      <c r="X204" s="38">
        <v>0</v>
      </c>
      <c r="Y204" s="38">
        <v>0</v>
      </c>
      <c r="Z204" s="20"/>
    </row>
    <row r="205" spans="1:26" ht="18" customHeight="1" thickTop="1" thickBot="1" x14ac:dyDescent="0.35">
      <c r="A205" s="32">
        <v>202</v>
      </c>
      <c r="B205" s="48" t="s">
        <v>114</v>
      </c>
      <c r="C205" s="40" t="s">
        <v>111</v>
      </c>
      <c r="D205" s="40" t="s">
        <v>37</v>
      </c>
      <c r="E205" s="40" t="str">
        <f>VLOOKUP(D205,Parámetros!$B$3:$C$17,2,0)</f>
        <v>Estratégico</v>
      </c>
      <c r="F205" s="52" t="s">
        <v>152</v>
      </c>
      <c r="G205" s="40" t="s">
        <v>999</v>
      </c>
      <c r="H205" s="48" t="s">
        <v>1000</v>
      </c>
      <c r="I205" s="40" t="s">
        <v>268</v>
      </c>
      <c r="J205" s="74">
        <v>0.08</v>
      </c>
      <c r="K205" s="40" t="s">
        <v>269</v>
      </c>
      <c r="L205" s="51">
        <f>+SUM(N205:Y205)</f>
        <v>24</v>
      </c>
      <c r="M205" s="40" t="s">
        <v>1001</v>
      </c>
      <c r="N205" s="48">
        <v>2</v>
      </c>
      <c r="O205" s="48">
        <v>2</v>
      </c>
      <c r="P205" s="48">
        <v>2</v>
      </c>
      <c r="Q205" s="48">
        <v>2</v>
      </c>
      <c r="R205" s="48">
        <v>2</v>
      </c>
      <c r="S205" s="48">
        <v>2</v>
      </c>
      <c r="T205" s="48">
        <v>2</v>
      </c>
      <c r="U205" s="48">
        <v>2</v>
      </c>
      <c r="V205" s="48">
        <v>2</v>
      </c>
      <c r="W205" s="48">
        <v>2</v>
      </c>
      <c r="X205" s="48">
        <v>2</v>
      </c>
      <c r="Y205" s="48">
        <v>2</v>
      </c>
    </row>
    <row r="206" spans="1:26" ht="18" customHeight="1" thickTop="1" x14ac:dyDescent="0.3">
      <c r="A206" s="32">
        <v>203</v>
      </c>
      <c r="B206" s="43" t="s">
        <v>114</v>
      </c>
      <c r="C206" s="28" t="s">
        <v>116</v>
      </c>
      <c r="D206" s="28" t="s">
        <v>37</v>
      </c>
      <c r="E206" s="28" t="str">
        <f>VLOOKUP(D206,Parámetros!$B$3:$C$17,2,0)</f>
        <v>Estratégico</v>
      </c>
      <c r="F206" s="55" t="s">
        <v>158</v>
      </c>
      <c r="G206" s="28" t="s">
        <v>1002</v>
      </c>
      <c r="H206" s="43" t="s">
        <v>1003</v>
      </c>
      <c r="I206" s="28" t="s">
        <v>1004</v>
      </c>
      <c r="J206" s="80">
        <v>0.4</v>
      </c>
      <c r="K206" s="28" t="s">
        <v>1005</v>
      </c>
      <c r="L206" s="54">
        <f>+SUM(N206:Y206)</f>
        <v>11</v>
      </c>
      <c r="M206" s="28" t="s">
        <v>546</v>
      </c>
      <c r="N206" s="81" t="s">
        <v>108</v>
      </c>
      <c r="O206" s="43">
        <v>1</v>
      </c>
      <c r="P206" s="43">
        <v>1</v>
      </c>
      <c r="Q206" s="43">
        <v>1</v>
      </c>
      <c r="R206" s="43">
        <v>1</v>
      </c>
      <c r="S206" s="43">
        <v>1</v>
      </c>
      <c r="T206" s="43">
        <v>1</v>
      </c>
      <c r="U206" s="43">
        <v>1</v>
      </c>
      <c r="V206" s="43">
        <v>1</v>
      </c>
      <c r="W206" s="43">
        <v>1</v>
      </c>
      <c r="X206" s="43">
        <v>1</v>
      </c>
      <c r="Y206" s="43">
        <v>1</v>
      </c>
    </row>
    <row r="207" spans="1:26" s="22" customFormat="1" ht="18" customHeight="1" x14ac:dyDescent="0.3">
      <c r="A207" s="32">
        <v>204</v>
      </c>
      <c r="B207" s="32" t="s">
        <v>114</v>
      </c>
      <c r="C207" s="23" t="s">
        <v>116</v>
      </c>
      <c r="D207" s="23" t="s">
        <v>37</v>
      </c>
      <c r="E207" s="23" t="str">
        <f>VLOOKUP(D207,Parámetros!$B$3:$C$17,2,0)</f>
        <v>Estratégico</v>
      </c>
      <c r="F207" s="41" t="s">
        <v>158</v>
      </c>
      <c r="G207" s="23" t="s">
        <v>1006</v>
      </c>
      <c r="H207" s="32" t="s">
        <v>1007</v>
      </c>
      <c r="I207" s="23" t="s">
        <v>1008</v>
      </c>
      <c r="J207" s="49">
        <v>0.3</v>
      </c>
      <c r="K207" s="23" t="s">
        <v>1009</v>
      </c>
      <c r="L207" s="57">
        <f>+SUM(N207:Y207)</f>
        <v>1</v>
      </c>
      <c r="M207" s="23" t="s">
        <v>1010</v>
      </c>
      <c r="N207" s="32" t="s">
        <v>108</v>
      </c>
      <c r="O207" s="36">
        <v>0</v>
      </c>
      <c r="P207" s="38">
        <v>0</v>
      </c>
      <c r="Q207" s="38">
        <v>0</v>
      </c>
      <c r="R207" s="38">
        <v>0</v>
      </c>
      <c r="S207" s="38">
        <v>0</v>
      </c>
      <c r="T207" s="38">
        <v>0</v>
      </c>
      <c r="U207" s="38">
        <v>0</v>
      </c>
      <c r="V207" s="38">
        <v>0</v>
      </c>
      <c r="W207" s="38">
        <v>0</v>
      </c>
      <c r="X207" s="32">
        <v>1</v>
      </c>
      <c r="Y207" s="38">
        <v>0</v>
      </c>
      <c r="Z207" s="20"/>
    </row>
    <row r="208" spans="1:26" ht="18" customHeight="1" thickBot="1" x14ac:dyDescent="0.35">
      <c r="A208" s="32">
        <v>205</v>
      </c>
      <c r="B208" s="42" t="s">
        <v>114</v>
      </c>
      <c r="C208" s="24" t="s">
        <v>116</v>
      </c>
      <c r="D208" s="24" t="s">
        <v>37</v>
      </c>
      <c r="E208" s="24" t="str">
        <f>VLOOKUP(D208,Parámetros!$B$3:$C$17,2,0)</f>
        <v>Estratégico</v>
      </c>
      <c r="F208" s="59" t="s">
        <v>158</v>
      </c>
      <c r="G208" s="24" t="s">
        <v>1011</v>
      </c>
      <c r="H208" s="42" t="s">
        <v>1012</v>
      </c>
      <c r="I208" s="24" t="s">
        <v>1013</v>
      </c>
      <c r="J208" s="50">
        <v>0.3</v>
      </c>
      <c r="K208" s="24" t="s">
        <v>1014</v>
      </c>
      <c r="L208" s="60">
        <v>10</v>
      </c>
      <c r="M208" s="24" t="s">
        <v>1015</v>
      </c>
      <c r="N208" s="42" t="s">
        <v>108</v>
      </c>
      <c r="O208" s="42">
        <v>1</v>
      </c>
      <c r="P208" s="42">
        <v>1</v>
      </c>
      <c r="Q208" s="42">
        <v>1</v>
      </c>
      <c r="R208" s="42">
        <v>1</v>
      </c>
      <c r="S208" s="42">
        <v>1</v>
      </c>
      <c r="T208" s="42">
        <v>1</v>
      </c>
      <c r="U208" s="42">
        <v>1</v>
      </c>
      <c r="V208" s="42">
        <v>1</v>
      </c>
      <c r="W208" s="42">
        <v>1</v>
      </c>
      <c r="X208" s="42">
        <v>1</v>
      </c>
      <c r="Y208" s="38">
        <v>0</v>
      </c>
    </row>
    <row r="209" spans="1:25" ht="18" customHeight="1" thickTop="1" thickBot="1" x14ac:dyDescent="0.35">
      <c r="A209" s="32">
        <v>206</v>
      </c>
      <c r="B209" s="48" t="s">
        <v>114</v>
      </c>
      <c r="C209" s="40" t="s">
        <v>116</v>
      </c>
      <c r="D209" s="40" t="s">
        <v>37</v>
      </c>
      <c r="E209" s="40" t="str">
        <f>VLOOKUP(D209,Parámetros!$B$3:$C$17,2,0)</f>
        <v>Estratégico</v>
      </c>
      <c r="F209" s="52" t="s">
        <v>159</v>
      </c>
      <c r="G209" s="40" t="s">
        <v>1016</v>
      </c>
      <c r="H209" s="48" t="s">
        <v>1017</v>
      </c>
      <c r="I209" s="40" t="s">
        <v>1018</v>
      </c>
      <c r="J209" s="74">
        <v>1</v>
      </c>
      <c r="K209" s="40" t="s">
        <v>1019</v>
      </c>
      <c r="L209" s="51">
        <f t="shared" ref="L209:L230" si="10">+SUM(N209:Y209)</f>
        <v>1</v>
      </c>
      <c r="M209" s="40" t="s">
        <v>1019</v>
      </c>
      <c r="N209" s="48" t="s">
        <v>108</v>
      </c>
      <c r="O209" s="36">
        <v>0</v>
      </c>
      <c r="P209" s="38">
        <v>0</v>
      </c>
      <c r="Q209" s="38">
        <v>0</v>
      </c>
      <c r="R209" s="48">
        <v>1</v>
      </c>
      <c r="S209" s="38">
        <v>0</v>
      </c>
      <c r="T209" s="38">
        <v>0</v>
      </c>
      <c r="U209" s="38">
        <v>0</v>
      </c>
      <c r="V209" s="38">
        <v>0</v>
      </c>
      <c r="W209" s="38">
        <v>0</v>
      </c>
      <c r="X209" s="38">
        <v>0</v>
      </c>
      <c r="Y209" s="38">
        <v>0</v>
      </c>
    </row>
    <row r="210" spans="1:25" ht="18" customHeight="1" thickTop="1" x14ac:dyDescent="0.3">
      <c r="A210" s="32">
        <v>207</v>
      </c>
      <c r="B210" s="43" t="s">
        <v>114</v>
      </c>
      <c r="C210" s="28" t="s">
        <v>116</v>
      </c>
      <c r="D210" s="28" t="s">
        <v>37</v>
      </c>
      <c r="E210" s="28" t="str">
        <f>VLOOKUP(D210,Parámetros!$B$3:$C$17,2,0)</f>
        <v>Estratégico</v>
      </c>
      <c r="F210" s="55" t="s">
        <v>160</v>
      </c>
      <c r="G210" s="28" t="s">
        <v>1020</v>
      </c>
      <c r="H210" s="43" t="s">
        <v>1021</v>
      </c>
      <c r="I210" s="28" t="s">
        <v>1022</v>
      </c>
      <c r="J210" s="80">
        <v>0.25</v>
      </c>
      <c r="K210" s="28" t="s">
        <v>1023</v>
      </c>
      <c r="L210" s="54">
        <f t="shared" si="10"/>
        <v>1</v>
      </c>
      <c r="M210" s="28" t="s">
        <v>400</v>
      </c>
      <c r="N210" s="43" t="s">
        <v>108</v>
      </c>
      <c r="O210" s="43">
        <v>1</v>
      </c>
      <c r="P210" s="38">
        <v>0</v>
      </c>
      <c r="Q210" s="38">
        <v>0</v>
      </c>
      <c r="R210" s="38">
        <v>0</v>
      </c>
      <c r="S210" s="38">
        <v>0</v>
      </c>
      <c r="T210" s="38">
        <v>0</v>
      </c>
      <c r="U210" s="38">
        <v>0</v>
      </c>
      <c r="V210" s="38">
        <v>0</v>
      </c>
      <c r="W210" s="38">
        <v>0</v>
      </c>
      <c r="X210" s="38">
        <v>0</v>
      </c>
      <c r="Y210" s="38">
        <v>0</v>
      </c>
    </row>
    <row r="211" spans="1:25" ht="18" customHeight="1" x14ac:dyDescent="0.3">
      <c r="A211" s="32">
        <v>208</v>
      </c>
      <c r="B211" s="32" t="s">
        <v>114</v>
      </c>
      <c r="C211" s="23" t="s">
        <v>116</v>
      </c>
      <c r="D211" s="23" t="s">
        <v>37</v>
      </c>
      <c r="E211" s="23" t="str">
        <f>VLOOKUP(D211,Parámetros!$B$3:$C$17,2,0)</f>
        <v>Estratégico</v>
      </c>
      <c r="F211" s="41" t="s">
        <v>160</v>
      </c>
      <c r="G211" s="23" t="s">
        <v>1024</v>
      </c>
      <c r="H211" s="32" t="s">
        <v>1025</v>
      </c>
      <c r="I211" s="23" t="s">
        <v>1026</v>
      </c>
      <c r="J211" s="49">
        <v>0.25</v>
      </c>
      <c r="K211" s="23" t="s">
        <v>1027</v>
      </c>
      <c r="L211" s="57">
        <f t="shared" si="10"/>
        <v>1</v>
      </c>
      <c r="M211" s="23" t="s">
        <v>1028</v>
      </c>
      <c r="N211" s="32" t="s">
        <v>108</v>
      </c>
      <c r="O211" s="36">
        <v>0</v>
      </c>
      <c r="P211" s="38">
        <v>0</v>
      </c>
      <c r="Q211" s="32">
        <v>1</v>
      </c>
      <c r="R211" s="38">
        <v>0</v>
      </c>
      <c r="S211" s="38">
        <v>0</v>
      </c>
      <c r="T211" s="38">
        <v>0</v>
      </c>
      <c r="U211" s="38">
        <v>0</v>
      </c>
      <c r="V211" s="38">
        <v>0</v>
      </c>
      <c r="W211" s="38">
        <v>0</v>
      </c>
      <c r="X211" s="38">
        <v>0</v>
      </c>
      <c r="Y211" s="38">
        <v>0</v>
      </c>
    </row>
    <row r="212" spans="1:25" ht="18" customHeight="1" thickBot="1" x14ac:dyDescent="0.35">
      <c r="A212" s="32">
        <v>209</v>
      </c>
      <c r="B212" s="42" t="s">
        <v>114</v>
      </c>
      <c r="C212" s="24" t="s">
        <v>116</v>
      </c>
      <c r="D212" s="24" t="s">
        <v>37</v>
      </c>
      <c r="E212" s="24" t="str">
        <f>VLOOKUP(D212,Parámetros!$B$3:$C$17,2,0)</f>
        <v>Estratégico</v>
      </c>
      <c r="F212" s="59" t="s">
        <v>160</v>
      </c>
      <c r="G212" s="24" t="s">
        <v>1029</v>
      </c>
      <c r="H212" s="42" t="s">
        <v>1030</v>
      </c>
      <c r="I212" s="24" t="s">
        <v>1031</v>
      </c>
      <c r="J212" s="50">
        <v>0.5</v>
      </c>
      <c r="K212" s="24" t="s">
        <v>1032</v>
      </c>
      <c r="L212" s="58">
        <f t="shared" si="10"/>
        <v>1.0000000000000002</v>
      </c>
      <c r="M212" s="24" t="s">
        <v>546</v>
      </c>
      <c r="N212" s="42" t="s">
        <v>108</v>
      </c>
      <c r="O212" s="36">
        <v>0</v>
      </c>
      <c r="P212" s="38">
        <v>0</v>
      </c>
      <c r="Q212" s="38">
        <v>0</v>
      </c>
      <c r="R212" s="38">
        <v>0</v>
      </c>
      <c r="S212" s="50">
        <v>0.1</v>
      </c>
      <c r="T212" s="50">
        <v>0.2</v>
      </c>
      <c r="U212" s="50">
        <v>0.15</v>
      </c>
      <c r="V212" s="50">
        <v>0.15</v>
      </c>
      <c r="W212" s="50">
        <v>0.15</v>
      </c>
      <c r="X212" s="50">
        <v>0.15</v>
      </c>
      <c r="Y212" s="50">
        <v>0.1</v>
      </c>
    </row>
    <row r="213" spans="1:25" ht="18" customHeight="1" thickTop="1" x14ac:dyDescent="0.3">
      <c r="A213" s="32">
        <v>210</v>
      </c>
      <c r="B213" s="43" t="s">
        <v>114</v>
      </c>
      <c r="C213" s="28" t="s">
        <v>110</v>
      </c>
      <c r="D213" s="28" t="s">
        <v>41</v>
      </c>
      <c r="E213" s="28" t="str">
        <f>VLOOKUP(D213,Parámetros!$B$3:$C$17,2,0)</f>
        <v>De apoyo</v>
      </c>
      <c r="F213" s="55" t="s">
        <v>94</v>
      </c>
      <c r="G213" s="55" t="s">
        <v>1033</v>
      </c>
      <c r="H213" s="43" t="s">
        <v>1034</v>
      </c>
      <c r="I213" s="55" t="s">
        <v>1035</v>
      </c>
      <c r="J213" s="80">
        <v>0.35</v>
      </c>
      <c r="K213" s="55" t="s">
        <v>1036</v>
      </c>
      <c r="L213" s="54">
        <f t="shared" si="10"/>
        <v>12</v>
      </c>
      <c r="M213" s="28" t="s">
        <v>1037</v>
      </c>
      <c r="N213" s="43">
        <v>4</v>
      </c>
      <c r="O213" s="43">
        <v>4</v>
      </c>
      <c r="P213" s="43">
        <v>4</v>
      </c>
      <c r="Q213" s="38">
        <v>0</v>
      </c>
      <c r="R213" s="38">
        <v>0</v>
      </c>
      <c r="S213" s="38">
        <v>0</v>
      </c>
      <c r="T213" s="38">
        <v>0</v>
      </c>
      <c r="U213" s="38">
        <v>0</v>
      </c>
      <c r="V213" s="38">
        <v>0</v>
      </c>
      <c r="W213" s="38">
        <v>0</v>
      </c>
      <c r="X213" s="38">
        <v>0</v>
      </c>
      <c r="Y213" s="38">
        <v>0</v>
      </c>
    </row>
    <row r="214" spans="1:25" ht="18" customHeight="1" x14ac:dyDescent="0.3">
      <c r="A214" s="32">
        <v>211</v>
      </c>
      <c r="B214" s="32" t="s">
        <v>114</v>
      </c>
      <c r="C214" s="23" t="s">
        <v>110</v>
      </c>
      <c r="D214" s="23" t="s">
        <v>41</v>
      </c>
      <c r="E214" s="23" t="str">
        <f>VLOOKUP(D214,Parámetros!$B$3:$C$17,2,0)</f>
        <v>De apoyo</v>
      </c>
      <c r="F214" s="41" t="s">
        <v>94</v>
      </c>
      <c r="G214" s="41" t="s">
        <v>1038</v>
      </c>
      <c r="H214" s="43" t="s">
        <v>1039</v>
      </c>
      <c r="I214" s="41" t="s">
        <v>1040</v>
      </c>
      <c r="J214" s="49">
        <v>0.25</v>
      </c>
      <c r="K214" s="41" t="s">
        <v>1036</v>
      </c>
      <c r="L214" s="57">
        <f t="shared" si="10"/>
        <v>2</v>
      </c>
      <c r="M214" s="23" t="s">
        <v>1041</v>
      </c>
      <c r="N214" s="32" t="s">
        <v>108</v>
      </c>
      <c r="O214" s="36">
        <v>0</v>
      </c>
      <c r="P214" s="32">
        <v>1</v>
      </c>
      <c r="Q214" s="32">
        <v>1</v>
      </c>
      <c r="R214" s="38">
        <v>0</v>
      </c>
      <c r="S214" s="38">
        <v>0</v>
      </c>
      <c r="T214" s="38">
        <v>0</v>
      </c>
      <c r="U214" s="38">
        <v>0</v>
      </c>
      <c r="V214" s="38">
        <v>0</v>
      </c>
      <c r="W214" s="38">
        <v>0</v>
      </c>
      <c r="X214" s="38">
        <v>0</v>
      </c>
      <c r="Y214" s="38">
        <v>0</v>
      </c>
    </row>
    <row r="215" spans="1:25" ht="18" customHeight="1" x14ac:dyDescent="0.3">
      <c r="A215" s="32">
        <v>212</v>
      </c>
      <c r="B215" s="32" t="s">
        <v>114</v>
      </c>
      <c r="C215" s="23" t="s">
        <v>110</v>
      </c>
      <c r="D215" s="23" t="s">
        <v>41</v>
      </c>
      <c r="E215" s="23" t="str">
        <f>VLOOKUP(D215,Parámetros!$B$3:$C$17,2,0)</f>
        <v>De apoyo</v>
      </c>
      <c r="F215" s="41" t="s">
        <v>94</v>
      </c>
      <c r="G215" s="41" t="s">
        <v>1042</v>
      </c>
      <c r="H215" s="43" t="s">
        <v>1043</v>
      </c>
      <c r="I215" s="41" t="s">
        <v>1044</v>
      </c>
      <c r="J215" s="49">
        <v>0.15</v>
      </c>
      <c r="K215" s="41" t="s">
        <v>1036</v>
      </c>
      <c r="L215" s="56">
        <v>1</v>
      </c>
      <c r="M215" s="23" t="s">
        <v>1045</v>
      </c>
      <c r="N215" s="32" t="s">
        <v>108</v>
      </c>
      <c r="O215" s="36">
        <v>0</v>
      </c>
      <c r="P215" s="38">
        <v>0</v>
      </c>
      <c r="Q215" s="56">
        <v>1</v>
      </c>
      <c r="R215" s="38">
        <v>0</v>
      </c>
      <c r="S215" s="38">
        <v>0</v>
      </c>
      <c r="T215" s="38">
        <v>0</v>
      </c>
      <c r="U215" s="38">
        <v>0</v>
      </c>
      <c r="V215" s="38">
        <v>0</v>
      </c>
      <c r="W215" s="38">
        <v>0</v>
      </c>
      <c r="X215" s="38">
        <v>0</v>
      </c>
      <c r="Y215" s="38">
        <v>0</v>
      </c>
    </row>
    <row r="216" spans="1:25" ht="18" customHeight="1" thickBot="1" x14ac:dyDescent="0.35">
      <c r="A216" s="32">
        <v>213</v>
      </c>
      <c r="B216" s="42" t="s">
        <v>114</v>
      </c>
      <c r="C216" s="24" t="s">
        <v>110</v>
      </c>
      <c r="D216" s="24" t="s">
        <v>41</v>
      </c>
      <c r="E216" s="24" t="str">
        <f>VLOOKUP(D216,Parámetros!$B$3:$C$17,2,0)</f>
        <v>De apoyo</v>
      </c>
      <c r="F216" s="59" t="s">
        <v>94</v>
      </c>
      <c r="G216" s="59" t="s">
        <v>1046</v>
      </c>
      <c r="H216" s="42" t="s">
        <v>1047</v>
      </c>
      <c r="I216" s="59" t="s">
        <v>1048</v>
      </c>
      <c r="J216" s="50">
        <v>0.15</v>
      </c>
      <c r="K216" s="59" t="s">
        <v>1036</v>
      </c>
      <c r="L216" s="60">
        <f t="shared" si="10"/>
        <v>1</v>
      </c>
      <c r="M216" s="59" t="s">
        <v>1049</v>
      </c>
      <c r="N216" s="42" t="s">
        <v>108</v>
      </c>
      <c r="O216" s="36">
        <v>0</v>
      </c>
      <c r="P216" s="38">
        <v>0</v>
      </c>
      <c r="Q216" s="38">
        <v>0</v>
      </c>
      <c r="R216" s="42">
        <v>1</v>
      </c>
      <c r="S216" s="38">
        <v>0</v>
      </c>
      <c r="T216" s="38">
        <v>0</v>
      </c>
      <c r="U216" s="38">
        <v>0</v>
      </c>
      <c r="V216" s="38">
        <v>0</v>
      </c>
      <c r="W216" s="38">
        <v>0</v>
      </c>
      <c r="X216" s="38">
        <v>0</v>
      </c>
      <c r="Y216" s="38">
        <v>0</v>
      </c>
    </row>
    <row r="217" spans="1:25" ht="18" customHeight="1" thickTop="1" x14ac:dyDescent="0.3">
      <c r="A217" s="32">
        <v>214</v>
      </c>
      <c r="B217" s="43" t="s">
        <v>114</v>
      </c>
      <c r="C217" s="28" t="s">
        <v>41</v>
      </c>
      <c r="D217" s="28" t="s">
        <v>41</v>
      </c>
      <c r="E217" s="28" t="str">
        <f>VLOOKUP(D217,Parámetros!$B$3:$C$17,2,0)</f>
        <v>De apoyo</v>
      </c>
      <c r="F217" s="55" t="s">
        <v>131</v>
      </c>
      <c r="G217" s="28" t="s">
        <v>1050</v>
      </c>
      <c r="H217" s="43" t="s">
        <v>1051</v>
      </c>
      <c r="I217" s="55" t="s">
        <v>1052</v>
      </c>
      <c r="J217" s="53">
        <v>0.2</v>
      </c>
      <c r="K217" s="28" t="s">
        <v>1053</v>
      </c>
      <c r="L217" s="54">
        <f t="shared" si="10"/>
        <v>4</v>
      </c>
      <c r="M217" s="28" t="s">
        <v>1054</v>
      </c>
      <c r="N217" s="43" t="s">
        <v>108</v>
      </c>
      <c r="O217" s="36">
        <v>0</v>
      </c>
      <c r="P217" s="43">
        <v>1</v>
      </c>
      <c r="Q217" s="38">
        <v>0</v>
      </c>
      <c r="R217" s="38">
        <v>0</v>
      </c>
      <c r="S217" s="43">
        <v>1</v>
      </c>
      <c r="T217" s="38">
        <v>0</v>
      </c>
      <c r="U217" s="38">
        <v>0</v>
      </c>
      <c r="V217" s="43">
        <v>1</v>
      </c>
      <c r="W217" s="38">
        <v>0</v>
      </c>
      <c r="X217" s="38">
        <v>0</v>
      </c>
      <c r="Y217" s="43">
        <v>1</v>
      </c>
    </row>
    <row r="218" spans="1:25" ht="18" customHeight="1" x14ac:dyDescent="0.3">
      <c r="A218" s="32">
        <v>215</v>
      </c>
      <c r="B218" s="32" t="s">
        <v>114</v>
      </c>
      <c r="C218" s="23" t="s">
        <v>111</v>
      </c>
      <c r="D218" s="23" t="s">
        <v>41</v>
      </c>
      <c r="E218" s="23" t="str">
        <f>VLOOKUP(D218,Parámetros!$B$3:$C$17,2,0)</f>
        <v>De apoyo</v>
      </c>
      <c r="F218" s="41" t="s">
        <v>131</v>
      </c>
      <c r="G218" s="23" t="s">
        <v>1055</v>
      </c>
      <c r="H218" s="43" t="s">
        <v>1056</v>
      </c>
      <c r="I218" s="41" t="s">
        <v>1057</v>
      </c>
      <c r="J218" s="56">
        <v>1</v>
      </c>
      <c r="K218" s="23" t="s">
        <v>1058</v>
      </c>
      <c r="L218" s="57">
        <f t="shared" si="10"/>
        <v>1</v>
      </c>
      <c r="M218" s="23" t="s">
        <v>1059</v>
      </c>
      <c r="N218" s="32" t="s">
        <v>108</v>
      </c>
      <c r="O218" s="36">
        <v>0</v>
      </c>
      <c r="P218" s="32">
        <v>1</v>
      </c>
      <c r="Q218" s="38">
        <v>0</v>
      </c>
      <c r="R218" s="38">
        <v>0</v>
      </c>
      <c r="S218" s="38">
        <v>0</v>
      </c>
      <c r="T218" s="38">
        <v>0</v>
      </c>
      <c r="U218" s="38">
        <v>0</v>
      </c>
      <c r="V218" s="38">
        <v>0</v>
      </c>
      <c r="W218" s="38">
        <v>0</v>
      </c>
      <c r="X218" s="38">
        <v>0</v>
      </c>
      <c r="Y218" s="38">
        <v>0</v>
      </c>
    </row>
    <row r="219" spans="1:25" ht="18" customHeight="1" x14ac:dyDescent="0.3">
      <c r="A219" s="32">
        <v>216</v>
      </c>
      <c r="B219" s="32" t="s">
        <v>114</v>
      </c>
      <c r="C219" s="23" t="s">
        <v>41</v>
      </c>
      <c r="D219" s="23" t="s">
        <v>41</v>
      </c>
      <c r="E219" s="23" t="str">
        <f>VLOOKUP(D219,Parámetros!$B$3:$C$17,2,0)</f>
        <v>De apoyo</v>
      </c>
      <c r="F219" s="41" t="s">
        <v>131</v>
      </c>
      <c r="G219" s="23" t="s">
        <v>1060</v>
      </c>
      <c r="H219" s="43" t="s">
        <v>1061</v>
      </c>
      <c r="I219" s="41" t="s">
        <v>1062</v>
      </c>
      <c r="J219" s="56">
        <v>0.3</v>
      </c>
      <c r="K219" s="23" t="s">
        <v>1058</v>
      </c>
      <c r="L219" s="57">
        <f t="shared" si="10"/>
        <v>24</v>
      </c>
      <c r="M219" s="23" t="s">
        <v>1063</v>
      </c>
      <c r="N219" s="32" t="s">
        <v>108</v>
      </c>
      <c r="O219" s="36">
        <v>0</v>
      </c>
      <c r="P219" s="38">
        <v>0</v>
      </c>
      <c r="Q219" s="32">
        <v>3</v>
      </c>
      <c r="R219" s="38">
        <v>0</v>
      </c>
      <c r="S219" s="38">
        <v>0</v>
      </c>
      <c r="T219" s="38">
        <v>0</v>
      </c>
      <c r="U219" s="32">
        <v>3</v>
      </c>
      <c r="V219" s="38">
        <v>0</v>
      </c>
      <c r="W219" s="38">
        <v>5</v>
      </c>
      <c r="X219" s="38">
        <v>7</v>
      </c>
      <c r="Y219" s="38">
        <v>6</v>
      </c>
    </row>
    <row r="220" spans="1:25" ht="18" customHeight="1" x14ac:dyDescent="0.3">
      <c r="A220" s="32">
        <v>217</v>
      </c>
      <c r="B220" s="32" t="s">
        <v>114</v>
      </c>
      <c r="C220" s="23" t="s">
        <v>41</v>
      </c>
      <c r="D220" s="23" t="s">
        <v>41</v>
      </c>
      <c r="E220" s="23" t="str">
        <f>VLOOKUP(D220,Parámetros!$B$3:$C$17,2,0)</f>
        <v>De apoyo</v>
      </c>
      <c r="F220" s="41" t="s">
        <v>131</v>
      </c>
      <c r="G220" s="23" t="s">
        <v>1064</v>
      </c>
      <c r="H220" s="43" t="s">
        <v>1065</v>
      </c>
      <c r="I220" s="41" t="s">
        <v>1066</v>
      </c>
      <c r="J220" s="56">
        <v>0.3</v>
      </c>
      <c r="K220" s="23" t="s">
        <v>1058</v>
      </c>
      <c r="L220" s="57">
        <f t="shared" si="10"/>
        <v>2</v>
      </c>
      <c r="M220" s="23" t="s">
        <v>1067</v>
      </c>
      <c r="N220" s="32" t="s">
        <v>108</v>
      </c>
      <c r="O220" s="36">
        <v>0</v>
      </c>
      <c r="P220" s="38">
        <v>0</v>
      </c>
      <c r="Q220" s="38">
        <v>0</v>
      </c>
      <c r="R220" s="38">
        <v>0</v>
      </c>
      <c r="S220" s="32">
        <v>1</v>
      </c>
      <c r="T220" s="38">
        <v>0</v>
      </c>
      <c r="U220" s="38">
        <v>0</v>
      </c>
      <c r="V220" s="38">
        <v>0</v>
      </c>
      <c r="W220" s="38">
        <v>0</v>
      </c>
      <c r="X220" s="38">
        <v>0</v>
      </c>
      <c r="Y220" s="32">
        <v>1</v>
      </c>
    </row>
    <row r="221" spans="1:25" ht="18" customHeight="1" thickBot="1" x14ac:dyDescent="0.35">
      <c r="A221" s="32">
        <v>218</v>
      </c>
      <c r="B221" s="42" t="s">
        <v>114</v>
      </c>
      <c r="C221" s="24" t="s">
        <v>41</v>
      </c>
      <c r="D221" s="24" t="s">
        <v>41</v>
      </c>
      <c r="E221" s="24" t="str">
        <f>VLOOKUP(D221,Parámetros!$B$3:$C$17,2,0)</f>
        <v>De apoyo</v>
      </c>
      <c r="F221" s="59" t="s">
        <v>131</v>
      </c>
      <c r="G221" s="59" t="s">
        <v>1068</v>
      </c>
      <c r="H221" s="42" t="s">
        <v>1069</v>
      </c>
      <c r="I221" s="59" t="s">
        <v>1070</v>
      </c>
      <c r="J221" s="58">
        <v>0.2</v>
      </c>
      <c r="K221" s="24" t="s">
        <v>1071</v>
      </c>
      <c r="L221" s="60">
        <f t="shared" si="10"/>
        <v>2</v>
      </c>
      <c r="M221" s="24" t="s">
        <v>1072</v>
      </c>
      <c r="N221" s="42" t="s">
        <v>108</v>
      </c>
      <c r="O221" s="36">
        <v>0</v>
      </c>
      <c r="P221" s="42">
        <v>1</v>
      </c>
      <c r="Q221" s="38">
        <v>0</v>
      </c>
      <c r="R221" s="38">
        <v>0</v>
      </c>
      <c r="S221" s="38">
        <v>0</v>
      </c>
      <c r="T221" s="38">
        <v>0</v>
      </c>
      <c r="U221" s="42">
        <v>1</v>
      </c>
      <c r="V221" s="38">
        <v>0</v>
      </c>
      <c r="W221" s="38">
        <v>0</v>
      </c>
      <c r="X221" s="38">
        <v>0</v>
      </c>
      <c r="Y221" s="38">
        <v>0</v>
      </c>
    </row>
    <row r="222" spans="1:25" thickTop="1" thickBot="1" x14ac:dyDescent="0.35">
      <c r="A222" s="32">
        <v>219</v>
      </c>
      <c r="B222" s="66" t="s">
        <v>114</v>
      </c>
      <c r="C222" s="29" t="s">
        <v>110</v>
      </c>
      <c r="D222" s="29" t="s">
        <v>41</v>
      </c>
      <c r="E222" s="29" t="str">
        <f>VLOOKUP(D222,Parámetros!$B$3:$C$17,2,0)</f>
        <v>De apoyo</v>
      </c>
      <c r="F222" s="75" t="s">
        <v>128</v>
      </c>
      <c r="G222" s="29" t="s">
        <v>251</v>
      </c>
      <c r="H222" s="66" t="s">
        <v>1073</v>
      </c>
      <c r="I222" s="29" t="s">
        <v>253</v>
      </c>
      <c r="J222" s="78">
        <v>0.05</v>
      </c>
      <c r="K222" s="29" t="s">
        <v>254</v>
      </c>
      <c r="L222" s="79">
        <f t="shared" si="10"/>
        <v>2</v>
      </c>
      <c r="M222" s="75" t="s">
        <v>255</v>
      </c>
      <c r="N222" s="66" t="s">
        <v>108</v>
      </c>
      <c r="O222" s="36">
        <v>0</v>
      </c>
      <c r="P222" s="38">
        <v>0</v>
      </c>
      <c r="Q222" s="38">
        <v>0</v>
      </c>
      <c r="R222" s="38">
        <v>0</v>
      </c>
      <c r="S222" s="38">
        <v>0</v>
      </c>
      <c r="T222" s="38">
        <v>0</v>
      </c>
      <c r="U222" s="38">
        <v>0</v>
      </c>
      <c r="V222" s="38">
        <v>0</v>
      </c>
      <c r="W222" s="38">
        <v>0</v>
      </c>
      <c r="X222" s="38">
        <v>0</v>
      </c>
      <c r="Y222" s="135">
        <v>2</v>
      </c>
    </row>
    <row r="223" spans="1:25" thickTop="1" thickBot="1" x14ac:dyDescent="0.35">
      <c r="A223" s="32">
        <v>220</v>
      </c>
      <c r="B223" s="66" t="s">
        <v>114</v>
      </c>
      <c r="C223" s="29" t="s">
        <v>111</v>
      </c>
      <c r="D223" s="29" t="s">
        <v>41</v>
      </c>
      <c r="E223" s="29" t="str">
        <f>VLOOKUP(D223,Parámetros!$B$3:$C$17,2,0)</f>
        <v>De apoyo</v>
      </c>
      <c r="F223" s="75" t="s">
        <v>152</v>
      </c>
      <c r="G223" s="29" t="s">
        <v>1074</v>
      </c>
      <c r="H223" s="66" t="s">
        <v>1075</v>
      </c>
      <c r="I223" s="29" t="s">
        <v>268</v>
      </c>
      <c r="J223" s="74">
        <v>0.08</v>
      </c>
      <c r="K223" s="29" t="s">
        <v>269</v>
      </c>
      <c r="L223" s="79">
        <f t="shared" si="10"/>
        <v>24</v>
      </c>
      <c r="M223" s="29" t="s">
        <v>270</v>
      </c>
      <c r="N223" s="66">
        <v>2</v>
      </c>
      <c r="O223" s="66">
        <v>2</v>
      </c>
      <c r="P223" s="66">
        <v>2</v>
      </c>
      <c r="Q223" s="66">
        <v>2</v>
      </c>
      <c r="R223" s="66">
        <v>2</v>
      </c>
      <c r="S223" s="66">
        <v>2</v>
      </c>
      <c r="T223" s="66">
        <v>2</v>
      </c>
      <c r="U223" s="66">
        <v>2</v>
      </c>
      <c r="V223" s="66">
        <v>2</v>
      </c>
      <c r="W223" s="66">
        <v>2</v>
      </c>
      <c r="X223" s="66">
        <v>2</v>
      </c>
      <c r="Y223" s="66">
        <v>2</v>
      </c>
    </row>
    <row r="224" spans="1:25" ht="17.25" thickTop="1" x14ac:dyDescent="0.3">
      <c r="A224" s="32">
        <v>221</v>
      </c>
      <c r="B224" s="43" t="s">
        <v>114</v>
      </c>
      <c r="C224" s="28" t="s">
        <v>41</v>
      </c>
      <c r="D224" s="28" t="s">
        <v>41</v>
      </c>
      <c r="E224" s="28" t="str">
        <f>VLOOKUP(D224,Parámetros!$B$3:$C$17,2,0)</f>
        <v>De apoyo</v>
      </c>
      <c r="F224" s="55" t="s">
        <v>132</v>
      </c>
      <c r="G224" s="55" t="s">
        <v>1076</v>
      </c>
      <c r="H224" s="43" t="s">
        <v>1077</v>
      </c>
      <c r="I224" s="55" t="s">
        <v>1078</v>
      </c>
      <c r="J224" s="53">
        <v>0.3</v>
      </c>
      <c r="K224" s="28" t="s">
        <v>1079</v>
      </c>
      <c r="L224" s="54">
        <f t="shared" si="10"/>
        <v>11</v>
      </c>
      <c r="M224" s="28" t="s">
        <v>1080</v>
      </c>
      <c r="N224" s="43" t="s">
        <v>108</v>
      </c>
      <c r="O224" s="43">
        <v>1</v>
      </c>
      <c r="P224" s="43">
        <v>1</v>
      </c>
      <c r="Q224" s="43">
        <v>1</v>
      </c>
      <c r="R224" s="43">
        <v>1</v>
      </c>
      <c r="S224" s="43">
        <v>1</v>
      </c>
      <c r="T224" s="43">
        <v>1</v>
      </c>
      <c r="U224" s="43">
        <v>1</v>
      </c>
      <c r="V224" s="43">
        <v>1</v>
      </c>
      <c r="W224" s="43">
        <v>1</v>
      </c>
      <c r="X224" s="43">
        <v>1</v>
      </c>
      <c r="Y224" s="43">
        <v>1</v>
      </c>
    </row>
    <row r="225" spans="1:25" ht="16.5" x14ac:dyDescent="0.3">
      <c r="A225" s="32">
        <v>222</v>
      </c>
      <c r="B225" s="32" t="s">
        <v>114</v>
      </c>
      <c r="C225" s="23" t="s">
        <v>41</v>
      </c>
      <c r="D225" s="23" t="s">
        <v>41</v>
      </c>
      <c r="E225" s="23" t="str">
        <f>VLOOKUP(D225,Parámetros!$B$3:$C$17,2,0)</f>
        <v>De apoyo</v>
      </c>
      <c r="F225" s="41" t="s">
        <v>132</v>
      </c>
      <c r="G225" s="41" t="s">
        <v>1081</v>
      </c>
      <c r="H225" s="43" t="s">
        <v>1082</v>
      </c>
      <c r="I225" s="41" t="s">
        <v>1083</v>
      </c>
      <c r="J225" s="56">
        <v>0.3</v>
      </c>
      <c r="K225" s="23" t="s">
        <v>1084</v>
      </c>
      <c r="L225" s="57">
        <f t="shared" si="10"/>
        <v>11</v>
      </c>
      <c r="M225" s="23" t="s">
        <v>1085</v>
      </c>
      <c r="N225" s="32" t="s">
        <v>108</v>
      </c>
      <c r="O225" s="32">
        <v>1</v>
      </c>
      <c r="P225" s="32">
        <v>1</v>
      </c>
      <c r="Q225" s="32">
        <v>1</v>
      </c>
      <c r="R225" s="32">
        <v>1</v>
      </c>
      <c r="S225" s="32">
        <v>1</v>
      </c>
      <c r="T225" s="32">
        <v>1</v>
      </c>
      <c r="U225" s="32">
        <v>1</v>
      </c>
      <c r="V225" s="32">
        <v>1</v>
      </c>
      <c r="W225" s="32">
        <v>1</v>
      </c>
      <c r="X225" s="32">
        <v>1</v>
      </c>
      <c r="Y225" s="32">
        <v>1</v>
      </c>
    </row>
    <row r="226" spans="1:25" ht="17.25" thickBot="1" x14ac:dyDescent="0.35">
      <c r="A226" s="32">
        <v>223</v>
      </c>
      <c r="B226" s="42" t="s">
        <v>114</v>
      </c>
      <c r="C226" s="24" t="s">
        <v>41</v>
      </c>
      <c r="D226" s="24" t="s">
        <v>41</v>
      </c>
      <c r="E226" s="24" t="str">
        <f>VLOOKUP(D226,Parámetros!$B$3:$C$17,2,0)</f>
        <v>De apoyo</v>
      </c>
      <c r="F226" s="59" t="s">
        <v>132</v>
      </c>
      <c r="G226" s="59" t="s">
        <v>1086</v>
      </c>
      <c r="H226" s="42" t="s">
        <v>1087</v>
      </c>
      <c r="I226" s="59" t="s">
        <v>1088</v>
      </c>
      <c r="J226" s="58">
        <v>0.4</v>
      </c>
      <c r="K226" s="24" t="s">
        <v>1089</v>
      </c>
      <c r="L226" s="60">
        <f t="shared" si="10"/>
        <v>1</v>
      </c>
      <c r="M226" s="24" t="s">
        <v>1090</v>
      </c>
      <c r="N226" s="42" t="s">
        <v>108</v>
      </c>
      <c r="O226" s="36">
        <v>0</v>
      </c>
      <c r="P226" s="38">
        <v>0</v>
      </c>
      <c r="Q226" s="38">
        <v>0</v>
      </c>
      <c r="R226" s="38">
        <v>0</v>
      </c>
      <c r="S226" s="38">
        <v>0</v>
      </c>
      <c r="T226" s="38">
        <v>0</v>
      </c>
      <c r="U226" s="38">
        <v>0</v>
      </c>
      <c r="V226" s="38">
        <v>0</v>
      </c>
      <c r="W226" s="38">
        <v>0</v>
      </c>
      <c r="X226" s="42">
        <v>1</v>
      </c>
      <c r="Y226" s="38">
        <v>0</v>
      </c>
    </row>
    <row r="227" spans="1:25" ht="17.25" thickTop="1" x14ac:dyDescent="0.3">
      <c r="A227" s="32">
        <v>224</v>
      </c>
      <c r="B227" s="43" t="s">
        <v>114</v>
      </c>
      <c r="C227" s="28" t="s">
        <v>110</v>
      </c>
      <c r="D227" s="28" t="s">
        <v>45</v>
      </c>
      <c r="E227" s="28" t="str">
        <f>VLOOKUP(D227,Parámetros!$B$3:$C$17,2,0)</f>
        <v>De apoyo</v>
      </c>
      <c r="F227" s="55" t="s">
        <v>97</v>
      </c>
      <c r="G227" s="55" t="s">
        <v>1091</v>
      </c>
      <c r="H227" s="43" t="s">
        <v>1092</v>
      </c>
      <c r="I227" s="55" t="s">
        <v>1093</v>
      </c>
      <c r="J227" s="80">
        <v>0.2</v>
      </c>
      <c r="K227" s="55" t="s">
        <v>1094</v>
      </c>
      <c r="L227" s="54">
        <f t="shared" si="10"/>
        <v>1</v>
      </c>
      <c r="M227" s="28" t="s">
        <v>1095</v>
      </c>
      <c r="N227" s="43">
        <v>1</v>
      </c>
      <c r="O227" s="36">
        <v>0</v>
      </c>
      <c r="P227" s="38">
        <v>0</v>
      </c>
      <c r="Q227" s="38">
        <v>0</v>
      </c>
      <c r="R227" s="38">
        <v>0</v>
      </c>
      <c r="S227" s="38">
        <v>0</v>
      </c>
      <c r="T227" s="38">
        <v>0</v>
      </c>
      <c r="U227" s="38">
        <v>0</v>
      </c>
      <c r="V227" s="38">
        <v>0</v>
      </c>
      <c r="W227" s="38">
        <v>0</v>
      </c>
      <c r="X227" s="38">
        <v>0</v>
      </c>
      <c r="Y227" s="38">
        <v>0</v>
      </c>
    </row>
    <row r="228" spans="1:25" ht="16.5" x14ac:dyDescent="0.3">
      <c r="A228" s="32">
        <v>225</v>
      </c>
      <c r="B228" s="32" t="s">
        <v>114</v>
      </c>
      <c r="C228" s="23" t="s">
        <v>110</v>
      </c>
      <c r="D228" s="23" t="s">
        <v>45</v>
      </c>
      <c r="E228" s="23" t="str">
        <f>VLOOKUP(D228,Parámetros!$B$3:$C$17,2,0)</f>
        <v>De apoyo</v>
      </c>
      <c r="F228" s="41" t="s">
        <v>97</v>
      </c>
      <c r="G228" s="41" t="s">
        <v>1096</v>
      </c>
      <c r="H228" s="43" t="s">
        <v>1097</v>
      </c>
      <c r="I228" s="41" t="s">
        <v>1098</v>
      </c>
      <c r="J228" s="49">
        <v>0.2</v>
      </c>
      <c r="K228" s="41" t="s">
        <v>1099</v>
      </c>
      <c r="L228" s="57">
        <f t="shared" si="10"/>
        <v>1</v>
      </c>
      <c r="M228" s="23" t="s">
        <v>1100</v>
      </c>
      <c r="N228" s="32" t="s">
        <v>108</v>
      </c>
      <c r="O228" s="36">
        <v>0</v>
      </c>
      <c r="P228" s="38">
        <v>0</v>
      </c>
      <c r="Q228" s="32">
        <v>1</v>
      </c>
      <c r="R228" s="38">
        <v>0</v>
      </c>
      <c r="S228" s="38">
        <v>0</v>
      </c>
      <c r="T228" s="38">
        <v>0</v>
      </c>
      <c r="U228" s="38">
        <v>0</v>
      </c>
      <c r="V228" s="38">
        <v>0</v>
      </c>
      <c r="W228" s="38">
        <v>0</v>
      </c>
      <c r="X228" s="38">
        <v>0</v>
      </c>
      <c r="Y228" s="38">
        <v>0</v>
      </c>
    </row>
    <row r="229" spans="1:25" ht="18" customHeight="1" x14ac:dyDescent="0.3">
      <c r="A229" s="32">
        <v>226</v>
      </c>
      <c r="B229" s="32" t="s">
        <v>114</v>
      </c>
      <c r="C229" s="23" t="s">
        <v>110</v>
      </c>
      <c r="D229" s="23" t="s">
        <v>45</v>
      </c>
      <c r="E229" s="23" t="str">
        <f>VLOOKUP(D229,Parámetros!$B$3:$C$17,2,0)</f>
        <v>De apoyo</v>
      </c>
      <c r="F229" s="41" t="s">
        <v>97</v>
      </c>
      <c r="G229" s="41" t="s">
        <v>1101</v>
      </c>
      <c r="H229" s="43" t="s">
        <v>1102</v>
      </c>
      <c r="I229" s="41" t="s">
        <v>1101</v>
      </c>
      <c r="J229" s="49">
        <v>0.2</v>
      </c>
      <c r="K229" s="41" t="s">
        <v>1103</v>
      </c>
      <c r="L229" s="57">
        <f t="shared" si="10"/>
        <v>1</v>
      </c>
      <c r="M229" s="23" t="s">
        <v>1100</v>
      </c>
      <c r="N229" s="32" t="s">
        <v>108</v>
      </c>
      <c r="O229" s="36">
        <v>0</v>
      </c>
      <c r="P229" s="38">
        <v>0</v>
      </c>
      <c r="Q229" s="32">
        <v>1</v>
      </c>
      <c r="R229" s="38">
        <v>0</v>
      </c>
      <c r="S229" s="38">
        <v>0</v>
      </c>
      <c r="T229" s="38">
        <v>0</v>
      </c>
      <c r="U229" s="38">
        <v>0</v>
      </c>
      <c r="V229" s="38">
        <v>0</v>
      </c>
      <c r="W229" s="38">
        <v>0</v>
      </c>
      <c r="X229" s="38">
        <v>0</v>
      </c>
      <c r="Y229" s="38">
        <v>0</v>
      </c>
    </row>
    <row r="230" spans="1:25" ht="16.5" x14ac:dyDescent="0.3">
      <c r="A230" s="32">
        <v>227</v>
      </c>
      <c r="B230" s="32" t="s">
        <v>114</v>
      </c>
      <c r="C230" s="23" t="s">
        <v>110</v>
      </c>
      <c r="D230" s="23" t="s">
        <v>45</v>
      </c>
      <c r="E230" s="23" t="str">
        <f>VLOOKUP(D230,Parámetros!$B$3:$C$17,2,0)</f>
        <v>De apoyo</v>
      </c>
      <c r="F230" s="41" t="s">
        <v>97</v>
      </c>
      <c r="G230" s="41" t="s">
        <v>1104</v>
      </c>
      <c r="H230" s="43" t="s">
        <v>1105</v>
      </c>
      <c r="I230" s="41" t="s">
        <v>1106</v>
      </c>
      <c r="J230" s="49">
        <v>0.2</v>
      </c>
      <c r="K230" s="41" t="s">
        <v>1099</v>
      </c>
      <c r="L230" s="57">
        <f t="shared" si="10"/>
        <v>1</v>
      </c>
      <c r="M230" s="23" t="s">
        <v>1107</v>
      </c>
      <c r="N230" s="32">
        <v>1</v>
      </c>
      <c r="O230" s="36">
        <v>0</v>
      </c>
      <c r="P230" s="38">
        <v>0</v>
      </c>
      <c r="Q230" s="38">
        <v>0</v>
      </c>
      <c r="R230" s="38">
        <v>0</v>
      </c>
      <c r="S230" s="38">
        <v>0</v>
      </c>
      <c r="T230" s="38">
        <v>0</v>
      </c>
      <c r="U230" s="38">
        <v>0</v>
      </c>
      <c r="V230" s="38">
        <v>0</v>
      </c>
      <c r="W230" s="38">
        <v>0</v>
      </c>
      <c r="X230" s="38">
        <v>0</v>
      </c>
      <c r="Y230" s="38">
        <v>0</v>
      </c>
    </row>
    <row r="231" spans="1:25" ht="17.25" thickBot="1" x14ac:dyDescent="0.35">
      <c r="A231" s="32">
        <v>228</v>
      </c>
      <c r="B231" s="42" t="s">
        <v>114</v>
      </c>
      <c r="C231" s="24" t="s">
        <v>110</v>
      </c>
      <c r="D231" s="24" t="s">
        <v>45</v>
      </c>
      <c r="E231" s="24" t="str">
        <f>VLOOKUP(D231,Parámetros!$B$3:$C$17,2,0)</f>
        <v>De apoyo</v>
      </c>
      <c r="F231" s="59" t="s">
        <v>97</v>
      </c>
      <c r="G231" s="59" t="s">
        <v>1108</v>
      </c>
      <c r="H231" s="42" t="s">
        <v>1109</v>
      </c>
      <c r="I231" s="59" t="s">
        <v>1110</v>
      </c>
      <c r="J231" s="50">
        <v>0.2</v>
      </c>
      <c r="K231" s="59" t="s">
        <v>1111</v>
      </c>
      <c r="L231" s="60">
        <v>1</v>
      </c>
      <c r="M231" s="24" t="s">
        <v>1112</v>
      </c>
      <c r="N231" s="42" t="s">
        <v>108</v>
      </c>
      <c r="O231" s="36">
        <v>0</v>
      </c>
      <c r="P231" s="38">
        <v>0</v>
      </c>
      <c r="Q231" s="42">
        <v>1</v>
      </c>
      <c r="R231" s="38">
        <v>0</v>
      </c>
      <c r="S231" s="38">
        <v>0</v>
      </c>
      <c r="T231" s="38">
        <v>0</v>
      </c>
      <c r="U231" s="38">
        <v>0</v>
      </c>
      <c r="V231" s="38">
        <v>0</v>
      </c>
      <c r="W231" s="38">
        <v>0</v>
      </c>
      <c r="X231" s="38">
        <v>0</v>
      </c>
      <c r="Y231" s="38">
        <v>0</v>
      </c>
    </row>
    <row r="232" spans="1:25" ht="17.25" thickTop="1" x14ac:dyDescent="0.3">
      <c r="A232" s="32">
        <v>229</v>
      </c>
      <c r="B232" s="43" t="s">
        <v>114</v>
      </c>
      <c r="C232" s="28" t="s">
        <v>111</v>
      </c>
      <c r="D232" s="28" t="s">
        <v>45</v>
      </c>
      <c r="E232" s="28" t="str">
        <f>VLOOKUP(D232,Parámetros!$B$3:$C$17,2,0)</f>
        <v>De apoyo</v>
      </c>
      <c r="F232" s="55" t="s">
        <v>135</v>
      </c>
      <c r="G232" s="55" t="s">
        <v>1113</v>
      </c>
      <c r="H232" s="43" t="s">
        <v>1114</v>
      </c>
      <c r="I232" s="55" t="s">
        <v>1115</v>
      </c>
      <c r="J232" s="80">
        <v>0.6</v>
      </c>
      <c r="K232" s="136" t="s">
        <v>1116</v>
      </c>
      <c r="L232" s="54">
        <f t="shared" ref="L232:L237" si="11">+SUM(N232:Y232)</f>
        <v>12</v>
      </c>
      <c r="M232" s="28" t="s">
        <v>1117</v>
      </c>
      <c r="N232" s="43">
        <v>1</v>
      </c>
      <c r="O232" s="43">
        <v>1</v>
      </c>
      <c r="P232" s="43">
        <v>1</v>
      </c>
      <c r="Q232" s="43">
        <v>1</v>
      </c>
      <c r="R232" s="43">
        <v>1</v>
      </c>
      <c r="S232" s="43">
        <v>1</v>
      </c>
      <c r="T232" s="43">
        <v>1</v>
      </c>
      <c r="U232" s="43">
        <v>1</v>
      </c>
      <c r="V232" s="43">
        <v>1</v>
      </c>
      <c r="W232" s="43">
        <v>1</v>
      </c>
      <c r="X232" s="43">
        <v>1</v>
      </c>
      <c r="Y232" s="43">
        <v>1</v>
      </c>
    </row>
    <row r="233" spans="1:25" ht="17.25" thickBot="1" x14ac:dyDescent="0.35">
      <c r="A233" s="32">
        <v>230</v>
      </c>
      <c r="B233" s="42" t="s">
        <v>114</v>
      </c>
      <c r="C233" s="24" t="s">
        <v>111</v>
      </c>
      <c r="D233" s="24" t="s">
        <v>45</v>
      </c>
      <c r="E233" s="24" t="str">
        <f>VLOOKUP(D233,Parámetros!$B$3:$C$17,2,0)</f>
        <v>De apoyo</v>
      </c>
      <c r="F233" s="59" t="s">
        <v>135</v>
      </c>
      <c r="G233" s="59" t="s">
        <v>1118</v>
      </c>
      <c r="H233" s="42" t="s">
        <v>1119</v>
      </c>
      <c r="I233" s="59" t="s">
        <v>1120</v>
      </c>
      <c r="J233" s="50">
        <v>0.4</v>
      </c>
      <c r="K233" s="59" t="s">
        <v>400</v>
      </c>
      <c r="L233" s="60">
        <f t="shared" si="11"/>
        <v>12</v>
      </c>
      <c r="M233" s="24" t="s">
        <v>1121</v>
      </c>
      <c r="N233" s="42">
        <v>1</v>
      </c>
      <c r="O233" s="42">
        <v>1</v>
      </c>
      <c r="P233" s="42">
        <v>1</v>
      </c>
      <c r="Q233" s="42">
        <v>1</v>
      </c>
      <c r="R233" s="42">
        <v>1</v>
      </c>
      <c r="S233" s="42">
        <v>1</v>
      </c>
      <c r="T233" s="42">
        <v>1</v>
      </c>
      <c r="U233" s="42">
        <v>1</v>
      </c>
      <c r="V233" s="42">
        <v>1</v>
      </c>
      <c r="W233" s="42">
        <v>1</v>
      </c>
      <c r="X233" s="42">
        <v>1</v>
      </c>
      <c r="Y233" s="42">
        <v>1</v>
      </c>
    </row>
    <row r="234" spans="1:25" ht="17.25" thickTop="1" x14ac:dyDescent="0.3">
      <c r="A234" s="32">
        <v>231</v>
      </c>
      <c r="B234" s="43" t="s">
        <v>114</v>
      </c>
      <c r="C234" s="28" t="s">
        <v>111</v>
      </c>
      <c r="D234" s="28" t="s">
        <v>45</v>
      </c>
      <c r="E234" s="28" t="str">
        <f>VLOOKUP(D234,Parámetros!$B$3:$C$17,2,0)</f>
        <v>De apoyo</v>
      </c>
      <c r="F234" s="55" t="s">
        <v>154</v>
      </c>
      <c r="G234" s="55" t="s">
        <v>1122</v>
      </c>
      <c r="H234" s="43" t="s">
        <v>1123</v>
      </c>
      <c r="I234" s="55" t="s">
        <v>1124</v>
      </c>
      <c r="J234" s="80">
        <v>0.5</v>
      </c>
      <c r="K234" s="55" t="s">
        <v>1125</v>
      </c>
      <c r="L234" s="54">
        <f t="shared" si="11"/>
        <v>144</v>
      </c>
      <c r="M234" s="28" t="s">
        <v>1126</v>
      </c>
      <c r="N234" s="43">
        <v>12</v>
      </c>
      <c r="O234" s="43">
        <v>12</v>
      </c>
      <c r="P234" s="43">
        <v>12</v>
      </c>
      <c r="Q234" s="43">
        <v>12</v>
      </c>
      <c r="R234" s="43">
        <v>12</v>
      </c>
      <c r="S234" s="43">
        <v>12</v>
      </c>
      <c r="T234" s="43">
        <v>12</v>
      </c>
      <c r="U234" s="43">
        <v>12</v>
      </c>
      <c r="V234" s="43">
        <v>12</v>
      </c>
      <c r="W234" s="43">
        <v>12</v>
      </c>
      <c r="X234" s="43">
        <v>12</v>
      </c>
      <c r="Y234" s="43">
        <v>12</v>
      </c>
    </row>
    <row r="235" spans="1:25" ht="17.25" thickBot="1" x14ac:dyDescent="0.35">
      <c r="A235" s="32">
        <v>232</v>
      </c>
      <c r="B235" s="42" t="s">
        <v>114</v>
      </c>
      <c r="C235" s="24" t="s">
        <v>111</v>
      </c>
      <c r="D235" s="24" t="s">
        <v>45</v>
      </c>
      <c r="E235" s="24" t="str">
        <f>VLOOKUP(D235,Parámetros!$B$3:$C$17,2,0)</f>
        <v>De apoyo</v>
      </c>
      <c r="F235" s="59" t="s">
        <v>154</v>
      </c>
      <c r="G235" s="59" t="s">
        <v>1127</v>
      </c>
      <c r="H235" s="42" t="s">
        <v>1128</v>
      </c>
      <c r="I235" s="59" t="s">
        <v>1129</v>
      </c>
      <c r="J235" s="50">
        <v>0.5</v>
      </c>
      <c r="K235" s="59" t="s">
        <v>1130</v>
      </c>
      <c r="L235" s="60">
        <f t="shared" si="11"/>
        <v>12</v>
      </c>
      <c r="M235" s="24" t="s">
        <v>1131</v>
      </c>
      <c r="N235" s="42">
        <v>1</v>
      </c>
      <c r="O235" s="42">
        <v>1</v>
      </c>
      <c r="P235" s="42">
        <v>1</v>
      </c>
      <c r="Q235" s="42">
        <v>1</v>
      </c>
      <c r="R235" s="42">
        <v>1</v>
      </c>
      <c r="S235" s="42">
        <v>1</v>
      </c>
      <c r="T235" s="42">
        <v>1</v>
      </c>
      <c r="U235" s="42">
        <v>1</v>
      </c>
      <c r="V235" s="42">
        <v>1</v>
      </c>
      <c r="W235" s="42">
        <v>1</v>
      </c>
      <c r="X235" s="42">
        <v>1</v>
      </c>
      <c r="Y235" s="42">
        <v>1</v>
      </c>
    </row>
    <row r="236" spans="1:25" thickTop="1" thickBot="1" x14ac:dyDescent="0.35">
      <c r="A236" s="32">
        <v>233</v>
      </c>
      <c r="B236" s="48" t="s">
        <v>114</v>
      </c>
      <c r="C236" s="40" t="s">
        <v>111</v>
      </c>
      <c r="D236" s="40" t="s">
        <v>45</v>
      </c>
      <c r="E236" s="40" t="str">
        <f>VLOOKUP(D236,Parámetros!$B$3:$C$17,2,0)</f>
        <v>De apoyo</v>
      </c>
      <c r="F236" s="52" t="s">
        <v>155</v>
      </c>
      <c r="G236" s="52" t="s">
        <v>1132</v>
      </c>
      <c r="H236" s="48" t="s">
        <v>1133</v>
      </c>
      <c r="I236" s="52" t="s">
        <v>1134</v>
      </c>
      <c r="J236" s="74">
        <v>1</v>
      </c>
      <c r="K236" s="52" t="s">
        <v>1135</v>
      </c>
      <c r="L236" s="51">
        <f t="shared" si="11"/>
        <v>24</v>
      </c>
      <c r="M236" s="40" t="s">
        <v>1136</v>
      </c>
      <c r="N236" s="48">
        <v>2</v>
      </c>
      <c r="O236" s="48">
        <v>2</v>
      </c>
      <c r="P236" s="48">
        <v>2</v>
      </c>
      <c r="Q236" s="48">
        <v>2</v>
      </c>
      <c r="R236" s="48">
        <v>2</v>
      </c>
      <c r="S236" s="48">
        <v>2</v>
      </c>
      <c r="T236" s="48">
        <v>2</v>
      </c>
      <c r="U236" s="48">
        <v>2</v>
      </c>
      <c r="V236" s="48">
        <v>2</v>
      </c>
      <c r="W236" s="48">
        <v>2</v>
      </c>
      <c r="X236" s="48">
        <v>2</v>
      </c>
      <c r="Y236" s="48">
        <v>2</v>
      </c>
    </row>
    <row r="237" spans="1:25" s="22" customFormat="1" ht="17.25" thickTop="1" x14ac:dyDescent="0.3">
      <c r="A237" s="32">
        <v>234</v>
      </c>
      <c r="B237" s="43" t="s">
        <v>109</v>
      </c>
      <c r="C237" s="28" t="s">
        <v>8</v>
      </c>
      <c r="D237" s="28" t="s">
        <v>49</v>
      </c>
      <c r="E237" s="28" t="s">
        <v>24</v>
      </c>
      <c r="F237" s="55" t="s">
        <v>9</v>
      </c>
      <c r="G237" s="55" t="s">
        <v>1137</v>
      </c>
      <c r="H237" s="43" t="s">
        <v>1138</v>
      </c>
      <c r="I237" s="92" t="s">
        <v>1139</v>
      </c>
      <c r="J237" s="80">
        <v>0.15</v>
      </c>
      <c r="K237" s="92" t="s">
        <v>1140</v>
      </c>
      <c r="L237" s="54">
        <f t="shared" si="11"/>
        <v>1</v>
      </c>
      <c r="M237" s="28" t="s">
        <v>1141</v>
      </c>
      <c r="N237" s="54" t="s">
        <v>108</v>
      </c>
      <c r="O237" s="36">
        <v>0</v>
      </c>
      <c r="P237" s="54">
        <v>1</v>
      </c>
      <c r="Q237" s="38">
        <v>0</v>
      </c>
      <c r="R237" s="38">
        <v>0</v>
      </c>
      <c r="S237" s="38">
        <v>0</v>
      </c>
      <c r="T237" s="38">
        <v>0</v>
      </c>
      <c r="U237" s="38">
        <v>0</v>
      </c>
      <c r="V237" s="38">
        <v>0</v>
      </c>
      <c r="W237" s="38">
        <v>0</v>
      </c>
      <c r="X237" s="38">
        <v>0</v>
      </c>
      <c r="Y237" s="38">
        <v>0</v>
      </c>
    </row>
    <row r="238" spans="1:25" s="22" customFormat="1" ht="16.5" x14ac:dyDescent="0.3">
      <c r="A238" s="32">
        <v>235</v>
      </c>
      <c r="B238" s="32" t="s">
        <v>109</v>
      </c>
      <c r="C238" s="23" t="s">
        <v>8</v>
      </c>
      <c r="D238" s="23" t="s">
        <v>49</v>
      </c>
      <c r="E238" s="23" t="s">
        <v>24</v>
      </c>
      <c r="F238" s="41" t="s">
        <v>9</v>
      </c>
      <c r="G238" s="41" t="s">
        <v>1142</v>
      </c>
      <c r="H238" s="32" t="s">
        <v>1143</v>
      </c>
      <c r="I238" s="93" t="s">
        <v>1144</v>
      </c>
      <c r="J238" s="49">
        <v>0.15</v>
      </c>
      <c r="K238" s="93" t="s">
        <v>1145</v>
      </c>
      <c r="L238" s="57">
        <v>1</v>
      </c>
      <c r="M238" s="23" t="s">
        <v>520</v>
      </c>
      <c r="N238" s="57" t="s">
        <v>108</v>
      </c>
      <c r="O238" s="36">
        <v>0</v>
      </c>
      <c r="P238" s="38">
        <v>0</v>
      </c>
      <c r="Q238" s="38">
        <v>0</v>
      </c>
      <c r="R238" s="57">
        <v>1</v>
      </c>
      <c r="S238" s="38">
        <v>0</v>
      </c>
      <c r="T238" s="38">
        <v>0</v>
      </c>
      <c r="U238" s="38">
        <v>0</v>
      </c>
      <c r="V238" s="38">
        <v>0</v>
      </c>
      <c r="W238" s="38">
        <v>0</v>
      </c>
      <c r="X238" s="38">
        <v>0</v>
      </c>
      <c r="Y238" s="38">
        <v>0</v>
      </c>
    </row>
    <row r="239" spans="1:25" s="22" customFormat="1" ht="16.5" x14ac:dyDescent="0.3">
      <c r="A239" s="32">
        <v>236</v>
      </c>
      <c r="B239" s="32" t="s">
        <v>109</v>
      </c>
      <c r="C239" s="23" t="s">
        <v>8</v>
      </c>
      <c r="D239" s="23" t="s">
        <v>49</v>
      </c>
      <c r="E239" s="23"/>
      <c r="F239" s="41" t="s">
        <v>9</v>
      </c>
      <c r="G239" s="41" t="s">
        <v>1146</v>
      </c>
      <c r="H239" s="32" t="s">
        <v>1147</v>
      </c>
      <c r="I239" s="93" t="s">
        <v>1148</v>
      </c>
      <c r="J239" s="49">
        <v>0.15</v>
      </c>
      <c r="K239" s="93" t="s">
        <v>1149</v>
      </c>
      <c r="L239" s="57">
        <v>1</v>
      </c>
      <c r="M239" s="23" t="s">
        <v>1150</v>
      </c>
      <c r="N239" s="57" t="s">
        <v>108</v>
      </c>
      <c r="O239" s="36">
        <v>0</v>
      </c>
      <c r="P239" s="38">
        <v>0</v>
      </c>
      <c r="Q239" s="38">
        <v>0</v>
      </c>
      <c r="R239" s="38">
        <v>0</v>
      </c>
      <c r="S239" s="38">
        <v>0</v>
      </c>
      <c r="T239" s="38">
        <v>0</v>
      </c>
      <c r="U239" s="57">
        <v>1</v>
      </c>
      <c r="V239" s="38">
        <v>0</v>
      </c>
      <c r="W239" s="38">
        <v>0</v>
      </c>
      <c r="X239" s="38">
        <v>0</v>
      </c>
      <c r="Y239" s="38">
        <v>0</v>
      </c>
    </row>
    <row r="240" spans="1:25" s="22" customFormat="1" ht="16.5" x14ac:dyDescent="0.3">
      <c r="A240" s="32">
        <v>237</v>
      </c>
      <c r="B240" s="32" t="s">
        <v>109</v>
      </c>
      <c r="C240" s="23" t="s">
        <v>8</v>
      </c>
      <c r="D240" s="23" t="s">
        <v>49</v>
      </c>
      <c r="E240" s="23"/>
      <c r="F240" s="41" t="s">
        <v>9</v>
      </c>
      <c r="G240" s="41" t="s">
        <v>1151</v>
      </c>
      <c r="H240" s="32" t="s">
        <v>1152</v>
      </c>
      <c r="I240" s="93" t="s">
        <v>1153</v>
      </c>
      <c r="J240" s="49">
        <v>0.15</v>
      </c>
      <c r="K240" s="93" t="s">
        <v>293</v>
      </c>
      <c r="L240" s="57">
        <v>1</v>
      </c>
      <c r="M240" s="23" t="s">
        <v>1154</v>
      </c>
      <c r="N240" s="57" t="s">
        <v>108</v>
      </c>
      <c r="O240" s="36">
        <v>0</v>
      </c>
      <c r="P240" s="38">
        <v>0</v>
      </c>
      <c r="Q240" s="38">
        <v>0</v>
      </c>
      <c r="R240" s="38">
        <v>0</v>
      </c>
      <c r="S240" s="38">
        <v>0</v>
      </c>
      <c r="T240" s="38">
        <v>0</v>
      </c>
      <c r="U240" s="38">
        <v>0</v>
      </c>
      <c r="V240" s="38">
        <v>0</v>
      </c>
      <c r="W240" s="57">
        <v>1</v>
      </c>
      <c r="X240" s="38">
        <v>0</v>
      </c>
      <c r="Y240" s="38">
        <v>0</v>
      </c>
    </row>
    <row r="241" spans="1:26" s="22" customFormat="1" ht="17.25" thickBot="1" x14ac:dyDescent="0.35">
      <c r="A241" s="32">
        <v>238</v>
      </c>
      <c r="B241" s="42" t="s">
        <v>109</v>
      </c>
      <c r="C241" s="24" t="s">
        <v>8</v>
      </c>
      <c r="D241" s="24" t="s">
        <v>49</v>
      </c>
      <c r="E241" s="24"/>
      <c r="F241" s="59" t="s">
        <v>9</v>
      </c>
      <c r="G241" s="59" t="s">
        <v>1155</v>
      </c>
      <c r="H241" s="42" t="s">
        <v>1156</v>
      </c>
      <c r="I241" s="94" t="s">
        <v>1157</v>
      </c>
      <c r="J241" s="50">
        <v>0.15</v>
      </c>
      <c r="K241" s="94" t="s">
        <v>400</v>
      </c>
      <c r="L241" s="60">
        <v>1</v>
      </c>
      <c r="M241" s="24" t="s">
        <v>1158</v>
      </c>
      <c r="N241" s="60" t="s">
        <v>108</v>
      </c>
      <c r="O241" s="36">
        <v>0</v>
      </c>
      <c r="P241" s="38">
        <v>0</v>
      </c>
      <c r="Q241" s="38">
        <v>0</v>
      </c>
      <c r="R241" s="38">
        <v>0</v>
      </c>
      <c r="S241" s="38">
        <v>0</v>
      </c>
      <c r="T241" s="38">
        <v>0</v>
      </c>
      <c r="U241" s="38">
        <v>0</v>
      </c>
      <c r="V241" s="38">
        <v>0</v>
      </c>
      <c r="W241" s="38">
        <v>0</v>
      </c>
      <c r="X241" s="60">
        <v>1</v>
      </c>
      <c r="Y241" s="38">
        <v>0</v>
      </c>
    </row>
    <row r="242" spans="1:26" thickTop="1" thickBot="1" x14ac:dyDescent="0.35">
      <c r="A242" s="32">
        <v>239</v>
      </c>
      <c r="B242" s="66" t="s">
        <v>109</v>
      </c>
      <c r="C242" s="29" t="s">
        <v>8</v>
      </c>
      <c r="D242" s="29" t="s">
        <v>49</v>
      </c>
      <c r="E242" s="29" t="s">
        <v>24</v>
      </c>
      <c r="F242" s="75" t="s">
        <v>26</v>
      </c>
      <c r="G242" s="29" t="s">
        <v>609</v>
      </c>
      <c r="H242" s="66" t="s">
        <v>1159</v>
      </c>
      <c r="I242" s="29" t="s">
        <v>1160</v>
      </c>
      <c r="J242" s="78">
        <v>0.15</v>
      </c>
      <c r="K242" s="29" t="s">
        <v>394</v>
      </c>
      <c r="L242" s="119">
        <v>750</v>
      </c>
      <c r="M242" s="29" t="s">
        <v>395</v>
      </c>
      <c r="N242" s="120">
        <v>2414</v>
      </c>
      <c r="O242" s="36">
        <v>0</v>
      </c>
      <c r="P242" s="38">
        <v>0</v>
      </c>
      <c r="Q242" s="38">
        <v>0</v>
      </c>
      <c r="R242" s="38">
        <v>750</v>
      </c>
      <c r="S242" s="38">
        <v>0</v>
      </c>
      <c r="T242" s="38">
        <v>0</v>
      </c>
      <c r="U242" s="38">
        <v>0</v>
      </c>
      <c r="V242" s="38">
        <v>0</v>
      </c>
      <c r="W242" s="38">
        <v>0</v>
      </c>
      <c r="X242" s="38">
        <v>0</v>
      </c>
      <c r="Y242" s="38">
        <v>0</v>
      </c>
    </row>
    <row r="243" spans="1:26" thickTop="1" thickBot="1" x14ac:dyDescent="0.35">
      <c r="A243" s="32">
        <v>240</v>
      </c>
      <c r="B243" s="48" t="s">
        <v>114</v>
      </c>
      <c r="C243" s="40" t="s">
        <v>110</v>
      </c>
      <c r="D243" s="40" t="s">
        <v>49</v>
      </c>
      <c r="E243" s="40" t="s">
        <v>24</v>
      </c>
      <c r="F243" s="52" t="s">
        <v>92</v>
      </c>
      <c r="G243" s="40" t="s">
        <v>730</v>
      </c>
      <c r="H243" s="48" t="s">
        <v>1161</v>
      </c>
      <c r="I243" s="40" t="s">
        <v>1162</v>
      </c>
      <c r="J243" s="82">
        <v>0.2</v>
      </c>
      <c r="K243" s="40" t="s">
        <v>1163</v>
      </c>
      <c r="L243" s="125">
        <f>+SUM(N243:Y243)</f>
        <v>43000</v>
      </c>
      <c r="M243" s="52" t="s">
        <v>517</v>
      </c>
      <c r="N243" s="48" t="s">
        <v>108</v>
      </c>
      <c r="O243" s="126">
        <v>3000</v>
      </c>
      <c r="P243" s="38">
        <v>0</v>
      </c>
      <c r="Q243" s="38">
        <v>0</v>
      </c>
      <c r="R243" s="38">
        <v>0</v>
      </c>
      <c r="S243" s="38">
        <v>0</v>
      </c>
      <c r="T243" s="38">
        <v>0</v>
      </c>
      <c r="U243" s="38">
        <v>0</v>
      </c>
      <c r="V243" s="38">
        <v>0</v>
      </c>
      <c r="W243" s="38">
        <v>0</v>
      </c>
      <c r="X243" s="38">
        <v>0</v>
      </c>
      <c r="Y243" s="126">
        <v>40000</v>
      </c>
    </row>
    <row r="244" spans="1:26" thickTop="1" thickBot="1" x14ac:dyDescent="0.35">
      <c r="A244" s="32">
        <v>241</v>
      </c>
      <c r="B244" s="48" t="s">
        <v>109</v>
      </c>
      <c r="C244" s="40" t="s">
        <v>8</v>
      </c>
      <c r="D244" s="40" t="s">
        <v>49</v>
      </c>
      <c r="E244" s="40" t="s">
        <v>24</v>
      </c>
      <c r="F244" s="52" t="s">
        <v>120</v>
      </c>
      <c r="G244" s="40" t="s">
        <v>1164</v>
      </c>
      <c r="H244" s="48" t="s">
        <v>1165</v>
      </c>
      <c r="I244" s="40" t="s">
        <v>1166</v>
      </c>
      <c r="J244" s="82">
        <v>1</v>
      </c>
      <c r="K244" s="40" t="s">
        <v>1167</v>
      </c>
      <c r="L244" s="51">
        <v>1</v>
      </c>
      <c r="M244" s="40" t="s">
        <v>565</v>
      </c>
      <c r="N244" s="48" t="s">
        <v>108</v>
      </c>
      <c r="O244" s="48">
        <v>1</v>
      </c>
      <c r="P244" s="38">
        <v>0</v>
      </c>
      <c r="Q244" s="38">
        <v>0</v>
      </c>
      <c r="R244" s="38">
        <v>0</v>
      </c>
      <c r="S244" s="38">
        <v>0</v>
      </c>
      <c r="T244" s="38">
        <v>0</v>
      </c>
      <c r="U244" s="38">
        <v>0</v>
      </c>
      <c r="V244" s="38">
        <v>0</v>
      </c>
      <c r="W244" s="38">
        <v>0</v>
      </c>
      <c r="X244" s="38">
        <v>0</v>
      </c>
      <c r="Y244" s="38">
        <v>0</v>
      </c>
    </row>
    <row r="245" spans="1:26" ht="17.25" thickTop="1" x14ac:dyDescent="0.3">
      <c r="A245" s="32">
        <v>242</v>
      </c>
      <c r="B245" s="43" t="s">
        <v>109</v>
      </c>
      <c r="C245" s="28" t="s">
        <v>8</v>
      </c>
      <c r="D245" s="28" t="s">
        <v>49</v>
      </c>
      <c r="E245" s="28" t="s">
        <v>24</v>
      </c>
      <c r="F245" s="55" t="s">
        <v>121</v>
      </c>
      <c r="G245" s="28" t="s">
        <v>1168</v>
      </c>
      <c r="H245" s="43" t="s">
        <v>1169</v>
      </c>
      <c r="I245" s="28" t="s">
        <v>1170</v>
      </c>
      <c r="J245" s="53">
        <v>0.09</v>
      </c>
      <c r="K245" s="28" t="s">
        <v>217</v>
      </c>
      <c r="L245" s="54">
        <v>1</v>
      </c>
      <c r="M245" s="28" t="s">
        <v>565</v>
      </c>
      <c r="N245" s="43" t="s">
        <v>108</v>
      </c>
      <c r="O245" s="36">
        <v>0</v>
      </c>
      <c r="P245" s="38">
        <v>0</v>
      </c>
      <c r="Q245" s="38">
        <v>0</v>
      </c>
      <c r="R245" s="38">
        <v>0</v>
      </c>
      <c r="S245" s="43">
        <v>1</v>
      </c>
      <c r="T245" s="38">
        <v>0</v>
      </c>
      <c r="U245" s="38">
        <v>0</v>
      </c>
      <c r="V245" s="38">
        <v>0</v>
      </c>
      <c r="W245" s="38">
        <v>0</v>
      </c>
      <c r="X245" s="38">
        <v>0</v>
      </c>
      <c r="Y245" s="38">
        <v>0</v>
      </c>
    </row>
    <row r="246" spans="1:26" ht="16.5" x14ac:dyDescent="0.3">
      <c r="A246" s="32">
        <v>243</v>
      </c>
      <c r="B246" s="32" t="s">
        <v>109</v>
      </c>
      <c r="C246" s="23" t="s">
        <v>8</v>
      </c>
      <c r="D246" s="23" t="s">
        <v>49</v>
      </c>
      <c r="E246" s="23" t="s">
        <v>24</v>
      </c>
      <c r="F246" s="41" t="s">
        <v>121</v>
      </c>
      <c r="G246" s="23" t="s">
        <v>1171</v>
      </c>
      <c r="H246" s="43" t="s">
        <v>1172</v>
      </c>
      <c r="I246" s="23" t="s">
        <v>1173</v>
      </c>
      <c r="J246" s="56">
        <v>0.09</v>
      </c>
      <c r="K246" s="23" t="s">
        <v>1174</v>
      </c>
      <c r="L246" s="67">
        <v>750</v>
      </c>
      <c r="M246" s="23" t="s">
        <v>1175</v>
      </c>
      <c r="N246" s="32" t="s">
        <v>108</v>
      </c>
      <c r="O246" s="56">
        <v>0.1</v>
      </c>
      <c r="P246" s="56">
        <v>0.2</v>
      </c>
      <c r="Q246" s="56">
        <v>0.3</v>
      </c>
      <c r="R246" s="56">
        <v>1</v>
      </c>
      <c r="S246" s="38">
        <v>0</v>
      </c>
      <c r="T246" s="38">
        <v>0</v>
      </c>
      <c r="U246" s="38">
        <v>0</v>
      </c>
      <c r="V246" s="38">
        <v>0</v>
      </c>
      <c r="W246" s="38">
        <v>0</v>
      </c>
      <c r="X246" s="38">
        <v>0</v>
      </c>
      <c r="Y246" s="38">
        <v>0</v>
      </c>
    </row>
    <row r="247" spans="1:26" ht="16.5" x14ac:dyDescent="0.3">
      <c r="A247" s="32">
        <v>244</v>
      </c>
      <c r="B247" s="32" t="s">
        <v>109</v>
      </c>
      <c r="C247" s="23" t="s">
        <v>8</v>
      </c>
      <c r="D247" s="23" t="s">
        <v>49</v>
      </c>
      <c r="E247" s="23" t="s">
        <v>24</v>
      </c>
      <c r="F247" s="41" t="s">
        <v>121</v>
      </c>
      <c r="G247" s="23" t="s">
        <v>1176</v>
      </c>
      <c r="H247" s="43" t="s">
        <v>1177</v>
      </c>
      <c r="I247" s="23" t="s">
        <v>1178</v>
      </c>
      <c r="J247" s="56">
        <v>0.09</v>
      </c>
      <c r="K247" s="23" t="s">
        <v>1179</v>
      </c>
      <c r="L247" s="67">
        <v>750</v>
      </c>
      <c r="M247" s="23" t="s">
        <v>1175</v>
      </c>
      <c r="N247" s="32" t="s">
        <v>108</v>
      </c>
      <c r="O247" s="36">
        <v>0</v>
      </c>
      <c r="P247" s="56">
        <v>0.1</v>
      </c>
      <c r="Q247" s="56">
        <v>0.2</v>
      </c>
      <c r="R247" s="38">
        <v>0</v>
      </c>
      <c r="S247" s="38">
        <v>0</v>
      </c>
      <c r="T247" s="38">
        <v>0</v>
      </c>
      <c r="U247" s="121">
        <v>0.1</v>
      </c>
      <c r="V247" s="121">
        <v>0.2</v>
      </c>
      <c r="W247" s="121">
        <v>0.3</v>
      </c>
      <c r="X247" s="121">
        <v>0.4</v>
      </c>
      <c r="Y247" s="38">
        <v>0</v>
      </c>
    </row>
    <row r="248" spans="1:26" ht="16.5" x14ac:dyDescent="0.3">
      <c r="A248" s="32">
        <v>245</v>
      </c>
      <c r="B248" s="32" t="s">
        <v>109</v>
      </c>
      <c r="C248" s="23" t="s">
        <v>8</v>
      </c>
      <c r="D248" s="23" t="s">
        <v>49</v>
      </c>
      <c r="E248" s="23" t="s">
        <v>24</v>
      </c>
      <c r="F248" s="41" t="s">
        <v>121</v>
      </c>
      <c r="G248" s="23" t="s">
        <v>1180</v>
      </c>
      <c r="H248" s="43" t="s">
        <v>1181</v>
      </c>
      <c r="I248" s="23" t="s">
        <v>1182</v>
      </c>
      <c r="J248" s="56">
        <v>0.11</v>
      </c>
      <c r="K248" s="23" t="s">
        <v>1183</v>
      </c>
      <c r="L248" s="67">
        <f t="shared" ref="L248:L251" si="12">SUBTOTAL(9,N248:Y248)</f>
        <v>162529</v>
      </c>
      <c r="M248" s="23" t="s">
        <v>632</v>
      </c>
      <c r="N248" s="32" t="s">
        <v>108</v>
      </c>
      <c r="O248" s="36">
        <v>0</v>
      </c>
      <c r="P248" s="38">
        <v>0</v>
      </c>
      <c r="Q248" s="38">
        <v>0</v>
      </c>
      <c r="R248" s="32">
        <v>79345</v>
      </c>
      <c r="S248" s="38">
        <v>0</v>
      </c>
      <c r="T248" s="32">
        <v>0</v>
      </c>
      <c r="U248" s="32">
        <v>0</v>
      </c>
      <c r="V248" s="32">
        <v>0</v>
      </c>
      <c r="W248" s="32">
        <v>0</v>
      </c>
      <c r="X248" s="32">
        <v>10800</v>
      </c>
      <c r="Y248" s="32">
        <v>72384</v>
      </c>
      <c r="Z248" s="111"/>
    </row>
    <row r="249" spans="1:26" ht="16.5" x14ac:dyDescent="0.3">
      <c r="A249" s="32">
        <v>246</v>
      </c>
      <c r="B249" s="32" t="s">
        <v>109</v>
      </c>
      <c r="C249" s="23" t="s">
        <v>8</v>
      </c>
      <c r="D249" s="23" t="s">
        <v>49</v>
      </c>
      <c r="E249" s="23" t="s">
        <v>24</v>
      </c>
      <c r="F249" s="41" t="s">
        <v>121</v>
      </c>
      <c r="G249" s="23" t="s">
        <v>1184</v>
      </c>
      <c r="H249" s="43" t="s">
        <v>1185</v>
      </c>
      <c r="I249" s="23" t="s">
        <v>1186</v>
      </c>
      <c r="J249" s="56">
        <v>0.11</v>
      </c>
      <c r="K249" s="23" t="s">
        <v>1187</v>
      </c>
      <c r="L249" s="67">
        <f t="shared" si="12"/>
        <v>4000</v>
      </c>
      <c r="M249" s="23" t="s">
        <v>632</v>
      </c>
      <c r="N249" s="32" t="s">
        <v>108</v>
      </c>
      <c r="O249" s="36">
        <v>0</v>
      </c>
      <c r="P249" s="38">
        <v>0</v>
      </c>
      <c r="Q249" s="38">
        <v>0</v>
      </c>
      <c r="R249" s="38">
        <v>4000</v>
      </c>
      <c r="S249" s="38">
        <v>0</v>
      </c>
      <c r="T249" s="38">
        <v>0</v>
      </c>
      <c r="U249" s="38">
        <v>0</v>
      </c>
      <c r="V249" s="38">
        <v>0</v>
      </c>
      <c r="W249" s="38">
        <v>0</v>
      </c>
      <c r="X249" s="32">
        <v>0</v>
      </c>
      <c r="Y249" s="38">
        <v>0</v>
      </c>
    </row>
    <row r="250" spans="1:26" ht="16.5" x14ac:dyDescent="0.3">
      <c r="A250" s="32">
        <v>247</v>
      </c>
      <c r="B250" s="32" t="s">
        <v>109</v>
      </c>
      <c r="C250" s="23" t="s">
        <v>8</v>
      </c>
      <c r="D250" s="23" t="s">
        <v>49</v>
      </c>
      <c r="E250" s="23" t="s">
        <v>24</v>
      </c>
      <c r="F250" s="41" t="s">
        <v>121</v>
      </c>
      <c r="G250" s="23" t="s">
        <v>1188</v>
      </c>
      <c r="H250" s="43" t="s">
        <v>1189</v>
      </c>
      <c r="I250" s="23" t="s">
        <v>1186</v>
      </c>
      <c r="J250" s="56">
        <v>0.09</v>
      </c>
      <c r="K250" s="23" t="s">
        <v>1187</v>
      </c>
      <c r="L250" s="57">
        <f t="shared" si="12"/>
        <v>3546</v>
      </c>
      <c r="M250" s="41" t="s">
        <v>632</v>
      </c>
      <c r="N250" s="32" t="s">
        <v>108</v>
      </c>
      <c r="O250" s="32">
        <v>3546</v>
      </c>
      <c r="P250" s="38">
        <v>0</v>
      </c>
      <c r="Q250" s="38">
        <v>0</v>
      </c>
      <c r="R250" s="38">
        <v>0</v>
      </c>
      <c r="S250" s="38">
        <v>0</v>
      </c>
      <c r="T250" s="38">
        <v>0</v>
      </c>
      <c r="U250" s="38">
        <v>0</v>
      </c>
      <c r="V250" s="38">
        <v>0</v>
      </c>
      <c r="W250" s="38">
        <v>0</v>
      </c>
      <c r="X250" s="38">
        <v>0</v>
      </c>
      <c r="Y250" s="38">
        <v>0</v>
      </c>
    </row>
    <row r="251" spans="1:26" ht="16.5" x14ac:dyDescent="0.3">
      <c r="A251" s="32">
        <v>248</v>
      </c>
      <c r="B251" s="32" t="s">
        <v>109</v>
      </c>
      <c r="C251" s="23" t="s">
        <v>8</v>
      </c>
      <c r="D251" s="23" t="s">
        <v>49</v>
      </c>
      <c r="E251" s="23" t="s">
        <v>24</v>
      </c>
      <c r="F251" s="41" t="s">
        <v>121</v>
      </c>
      <c r="G251" s="23" t="s">
        <v>1370</v>
      </c>
      <c r="H251" s="43" t="s">
        <v>1190</v>
      </c>
      <c r="I251" s="23" t="s">
        <v>1191</v>
      </c>
      <c r="J251" s="56">
        <v>0.09</v>
      </c>
      <c r="K251" s="23" t="s">
        <v>1192</v>
      </c>
      <c r="L251" s="67">
        <f t="shared" si="12"/>
        <v>83345</v>
      </c>
      <c r="M251" s="23" t="s">
        <v>632</v>
      </c>
      <c r="N251" s="32" t="s">
        <v>108</v>
      </c>
      <c r="O251" s="36">
        <v>0</v>
      </c>
      <c r="P251" s="38">
        <v>0</v>
      </c>
      <c r="Q251" s="38">
        <v>0</v>
      </c>
      <c r="R251" s="38">
        <v>0</v>
      </c>
      <c r="S251" s="38">
        <v>0</v>
      </c>
      <c r="T251" s="38">
        <v>0</v>
      </c>
      <c r="U251" s="38">
        <v>0</v>
      </c>
      <c r="V251" s="32">
        <v>20836</v>
      </c>
      <c r="W251" s="32">
        <v>20836</v>
      </c>
      <c r="X251" s="32">
        <v>41673</v>
      </c>
      <c r="Y251" s="38">
        <v>0</v>
      </c>
    </row>
    <row r="252" spans="1:26" ht="16.5" x14ac:dyDescent="0.3">
      <c r="A252" s="32">
        <v>249</v>
      </c>
      <c r="B252" s="32" t="s">
        <v>109</v>
      </c>
      <c r="C252" s="23" t="s">
        <v>8</v>
      </c>
      <c r="D252" s="23" t="s">
        <v>49</v>
      </c>
      <c r="E252" s="23" t="s">
        <v>24</v>
      </c>
      <c r="F252" s="41" t="s">
        <v>121</v>
      </c>
      <c r="G252" s="23" t="s">
        <v>1193</v>
      </c>
      <c r="H252" s="43" t="s">
        <v>1194</v>
      </c>
      <c r="I252" s="23" t="s">
        <v>1195</v>
      </c>
      <c r="J252" s="56">
        <v>0.09</v>
      </c>
      <c r="K252" s="23" t="s">
        <v>1196</v>
      </c>
      <c r="L252" s="56">
        <f>+SUM(N252:Y252)</f>
        <v>1.0000000000000002</v>
      </c>
      <c r="M252" s="23" t="s">
        <v>664</v>
      </c>
      <c r="N252" s="32" t="s">
        <v>108</v>
      </c>
      <c r="O252" s="36">
        <v>0</v>
      </c>
      <c r="P252" s="38">
        <v>0</v>
      </c>
      <c r="Q252" s="38">
        <v>0</v>
      </c>
      <c r="R252" s="38">
        <v>0</v>
      </c>
      <c r="S252" s="38">
        <v>0</v>
      </c>
      <c r="T252" s="56">
        <v>0.1</v>
      </c>
      <c r="U252" s="56">
        <v>0.1</v>
      </c>
      <c r="V252" s="56">
        <v>0.4</v>
      </c>
      <c r="W252" s="56">
        <v>0.3</v>
      </c>
      <c r="X252" s="56">
        <v>0.1</v>
      </c>
      <c r="Y252" s="38">
        <v>0</v>
      </c>
    </row>
    <row r="253" spans="1:26" ht="16.5" x14ac:dyDescent="0.3">
      <c r="A253" s="32">
        <v>250</v>
      </c>
      <c r="B253" s="32" t="s">
        <v>109</v>
      </c>
      <c r="C253" s="23" t="s">
        <v>8</v>
      </c>
      <c r="D253" s="23" t="s">
        <v>49</v>
      </c>
      <c r="E253" s="23" t="s">
        <v>24</v>
      </c>
      <c r="F253" s="41" t="s">
        <v>121</v>
      </c>
      <c r="G253" s="23" t="s">
        <v>1197</v>
      </c>
      <c r="H253" s="43" t="s">
        <v>1198</v>
      </c>
      <c r="I253" s="23" t="s">
        <v>1197</v>
      </c>
      <c r="J253" s="56">
        <v>0.08</v>
      </c>
      <c r="K253" s="23" t="s">
        <v>217</v>
      </c>
      <c r="L253" s="57">
        <v>1</v>
      </c>
      <c r="M253" s="23" t="s">
        <v>565</v>
      </c>
      <c r="N253" s="32" t="s">
        <v>108</v>
      </c>
      <c r="O253" s="36">
        <v>0</v>
      </c>
      <c r="P253" s="38">
        <v>0</v>
      </c>
      <c r="Q253" s="38">
        <v>0</v>
      </c>
      <c r="R253" s="38">
        <v>0</v>
      </c>
      <c r="S253" s="38">
        <v>0</v>
      </c>
      <c r="T253" s="38">
        <v>0</v>
      </c>
      <c r="U253" s="38">
        <v>0</v>
      </c>
      <c r="V253" s="38">
        <v>0</v>
      </c>
      <c r="W253" s="38">
        <v>0</v>
      </c>
      <c r="X253" s="38">
        <v>0</v>
      </c>
      <c r="Y253" s="32">
        <v>1</v>
      </c>
    </row>
    <row r="254" spans="1:26" ht="16.5" x14ac:dyDescent="0.3">
      <c r="A254" s="32">
        <v>251</v>
      </c>
      <c r="B254" s="32" t="s">
        <v>109</v>
      </c>
      <c r="C254" s="23" t="s">
        <v>8</v>
      </c>
      <c r="D254" s="23" t="s">
        <v>49</v>
      </c>
      <c r="E254" s="23" t="s">
        <v>24</v>
      </c>
      <c r="F254" s="41" t="s">
        <v>121</v>
      </c>
      <c r="G254" s="23" t="s">
        <v>1199</v>
      </c>
      <c r="H254" s="43" t="s">
        <v>1200</v>
      </c>
      <c r="I254" s="23" t="s">
        <v>1201</v>
      </c>
      <c r="J254" s="56">
        <v>0.08</v>
      </c>
      <c r="K254" s="23" t="s">
        <v>1196</v>
      </c>
      <c r="L254" s="67">
        <f>SUBTOTAL(9,N254:Y254)</f>
        <v>181</v>
      </c>
      <c r="M254" s="23" t="s">
        <v>1175</v>
      </c>
      <c r="N254" s="32" t="s">
        <v>108</v>
      </c>
      <c r="O254" s="36">
        <v>0</v>
      </c>
      <c r="P254" s="38">
        <v>0</v>
      </c>
      <c r="Q254" s="38">
        <v>0</v>
      </c>
      <c r="R254" s="38">
        <v>0</v>
      </c>
      <c r="S254" s="38">
        <v>0</v>
      </c>
      <c r="T254" s="38">
        <v>0</v>
      </c>
      <c r="U254" s="122">
        <v>0</v>
      </c>
      <c r="V254" s="122">
        <v>70</v>
      </c>
      <c r="W254" s="122">
        <v>70</v>
      </c>
      <c r="X254" s="122">
        <v>41</v>
      </c>
      <c r="Y254" s="38">
        <v>0</v>
      </c>
    </row>
    <row r="255" spans="1:26" ht="18" customHeight="1" thickBot="1" x14ac:dyDescent="0.35">
      <c r="A255" s="32">
        <v>252</v>
      </c>
      <c r="B255" s="42" t="s">
        <v>109</v>
      </c>
      <c r="C255" s="24" t="s">
        <v>8</v>
      </c>
      <c r="D255" s="24" t="s">
        <v>49</v>
      </c>
      <c r="E255" s="24" t="str">
        <f>VLOOKUP(D255,Parámetros!$B$3:$C$17,2,0)</f>
        <v>Misional</v>
      </c>
      <c r="F255" s="59" t="s">
        <v>121</v>
      </c>
      <c r="G255" s="24" t="s">
        <v>1202</v>
      </c>
      <c r="H255" s="43" t="s">
        <v>1203</v>
      </c>
      <c r="I255" s="24" t="s">
        <v>1204</v>
      </c>
      <c r="J255" s="58">
        <v>0.08</v>
      </c>
      <c r="K255" s="24" t="s">
        <v>1205</v>
      </c>
      <c r="L255" s="58">
        <f>SUBTOTAL(9,N255:Y255)</f>
        <v>0.99999999999999989</v>
      </c>
      <c r="M255" s="24" t="s">
        <v>1175</v>
      </c>
      <c r="N255" s="42" t="s">
        <v>108</v>
      </c>
      <c r="O255" s="36">
        <v>0</v>
      </c>
      <c r="P255" s="38">
        <v>0</v>
      </c>
      <c r="Q255" s="38">
        <v>0</v>
      </c>
      <c r="R255" s="38">
        <v>0</v>
      </c>
      <c r="S255" s="38">
        <v>0</v>
      </c>
      <c r="T255" s="38">
        <v>0</v>
      </c>
      <c r="U255" s="50">
        <v>0.3</v>
      </c>
      <c r="V255" s="50">
        <v>0.3</v>
      </c>
      <c r="W255" s="50">
        <v>0.3</v>
      </c>
      <c r="X255" s="50">
        <v>0.1</v>
      </c>
      <c r="Y255" s="38">
        <v>0</v>
      </c>
    </row>
    <row r="256" spans="1:26" ht="18" customHeight="1" thickTop="1" thickBot="1" x14ac:dyDescent="0.35">
      <c r="A256" s="32">
        <v>253</v>
      </c>
      <c r="B256" s="48" t="s">
        <v>114</v>
      </c>
      <c r="C256" s="40" t="s">
        <v>110</v>
      </c>
      <c r="D256" s="40" t="s">
        <v>49</v>
      </c>
      <c r="E256" s="40" t="s">
        <v>24</v>
      </c>
      <c r="F256" s="52" t="s">
        <v>128</v>
      </c>
      <c r="G256" s="40" t="s">
        <v>251</v>
      </c>
      <c r="H256" s="48" t="s">
        <v>1206</v>
      </c>
      <c r="I256" s="40" t="s">
        <v>253</v>
      </c>
      <c r="J256" s="78">
        <v>0.06</v>
      </c>
      <c r="K256" s="40" t="s">
        <v>254</v>
      </c>
      <c r="L256" s="51">
        <f>+SUM(N256:Y256)</f>
        <v>2</v>
      </c>
      <c r="M256" s="52" t="s">
        <v>255</v>
      </c>
      <c r="N256" s="48" t="s">
        <v>108</v>
      </c>
      <c r="O256" s="38">
        <v>0</v>
      </c>
      <c r="P256" s="38">
        <v>0</v>
      </c>
      <c r="Q256" s="38">
        <v>0</v>
      </c>
      <c r="R256" s="38">
        <v>0</v>
      </c>
      <c r="S256" s="38">
        <v>0</v>
      </c>
      <c r="T256" s="38">
        <v>0</v>
      </c>
      <c r="U256" s="38">
        <v>0</v>
      </c>
      <c r="V256" s="38">
        <v>0</v>
      </c>
      <c r="W256" s="38">
        <v>0</v>
      </c>
      <c r="X256" s="38">
        <v>0</v>
      </c>
      <c r="Y256" s="85">
        <v>2</v>
      </c>
    </row>
    <row r="257" spans="1:25" ht="18" customHeight="1" thickTop="1" thickBot="1" x14ac:dyDescent="0.35">
      <c r="A257" s="32">
        <v>254</v>
      </c>
      <c r="B257" s="48" t="s">
        <v>114</v>
      </c>
      <c r="C257" s="40" t="s">
        <v>111</v>
      </c>
      <c r="D257" s="40" t="s">
        <v>49</v>
      </c>
      <c r="E257" s="40" t="s">
        <v>24</v>
      </c>
      <c r="F257" s="52" t="s">
        <v>152</v>
      </c>
      <c r="G257" s="40" t="s">
        <v>1207</v>
      </c>
      <c r="H257" s="48" t="s">
        <v>1208</v>
      </c>
      <c r="I257" s="40" t="s">
        <v>1209</v>
      </c>
      <c r="J257" s="74">
        <v>0.08</v>
      </c>
      <c r="K257" s="40" t="s">
        <v>269</v>
      </c>
      <c r="L257" s="51">
        <f>+SUM(N257:Y257)</f>
        <v>24</v>
      </c>
      <c r="M257" s="40" t="s">
        <v>270</v>
      </c>
      <c r="N257" s="48">
        <v>2</v>
      </c>
      <c r="O257" s="48">
        <v>2</v>
      </c>
      <c r="P257" s="48">
        <v>2</v>
      </c>
      <c r="Q257" s="48">
        <v>2</v>
      </c>
      <c r="R257" s="48">
        <v>2</v>
      </c>
      <c r="S257" s="48">
        <v>2</v>
      </c>
      <c r="T257" s="48">
        <v>2</v>
      </c>
      <c r="U257" s="48">
        <v>2</v>
      </c>
      <c r="V257" s="48">
        <v>2</v>
      </c>
      <c r="W257" s="48">
        <v>2</v>
      </c>
      <c r="X257" s="48">
        <v>2</v>
      </c>
      <c r="Y257" s="48">
        <v>2</v>
      </c>
    </row>
    <row r="258" spans="1:25" ht="18" customHeight="1" thickTop="1" x14ac:dyDescent="0.3">
      <c r="A258" s="32">
        <v>255</v>
      </c>
      <c r="B258" s="43" t="s">
        <v>114</v>
      </c>
      <c r="C258" s="28" t="s">
        <v>57</v>
      </c>
      <c r="D258" s="55" t="s">
        <v>56</v>
      </c>
      <c r="E258" s="28" t="str">
        <f>VLOOKUP(D258,Parámetros!$B$3:$C$17,2,0)</f>
        <v>De control y evaluación</v>
      </c>
      <c r="F258" s="55" t="s">
        <v>130</v>
      </c>
      <c r="G258" s="28" t="s">
        <v>1210</v>
      </c>
      <c r="H258" s="43" t="s">
        <v>1211</v>
      </c>
      <c r="I258" s="28" t="s">
        <v>1212</v>
      </c>
      <c r="J258" s="53">
        <v>0.5</v>
      </c>
      <c r="K258" s="28" t="s">
        <v>1213</v>
      </c>
      <c r="L258" s="54">
        <f t="shared" ref="L258:L271" si="13">SUM(N258:Y258)</f>
        <v>1</v>
      </c>
      <c r="M258" s="28" t="s">
        <v>400</v>
      </c>
      <c r="N258" s="43" t="s">
        <v>108</v>
      </c>
      <c r="O258" s="36">
        <v>0</v>
      </c>
      <c r="P258" s="43">
        <v>1</v>
      </c>
      <c r="Q258" s="38">
        <v>0</v>
      </c>
      <c r="R258" s="38">
        <v>0</v>
      </c>
      <c r="S258" s="38">
        <v>0</v>
      </c>
      <c r="T258" s="38">
        <v>0</v>
      </c>
      <c r="U258" s="38">
        <v>0</v>
      </c>
      <c r="V258" s="38">
        <v>0</v>
      </c>
      <c r="W258" s="38">
        <v>0</v>
      </c>
      <c r="X258" s="38">
        <v>0</v>
      </c>
      <c r="Y258" s="38">
        <v>0</v>
      </c>
    </row>
    <row r="259" spans="1:25" ht="18" customHeight="1" x14ac:dyDescent="0.3">
      <c r="A259" s="32">
        <v>256</v>
      </c>
      <c r="B259" s="32" t="s">
        <v>114</v>
      </c>
      <c r="C259" s="23" t="s">
        <v>57</v>
      </c>
      <c r="D259" s="41" t="s">
        <v>56</v>
      </c>
      <c r="E259" s="23" t="str">
        <f>VLOOKUP(D259,Parámetros!$B$3:$C$17,2,0)</f>
        <v>De control y evaluación</v>
      </c>
      <c r="F259" s="41" t="s">
        <v>130</v>
      </c>
      <c r="G259" s="23" t="s">
        <v>1214</v>
      </c>
      <c r="H259" s="43" t="s">
        <v>1215</v>
      </c>
      <c r="I259" s="23" t="s">
        <v>1216</v>
      </c>
      <c r="J259" s="56">
        <v>0.25</v>
      </c>
      <c r="K259" s="23" t="s">
        <v>1217</v>
      </c>
      <c r="L259" s="57">
        <f t="shared" si="13"/>
        <v>1</v>
      </c>
      <c r="M259" s="23" t="s">
        <v>1217</v>
      </c>
      <c r="N259" s="32" t="s">
        <v>108</v>
      </c>
      <c r="O259" s="36">
        <v>0</v>
      </c>
      <c r="P259" s="38">
        <v>0</v>
      </c>
      <c r="Q259" s="38">
        <v>0</v>
      </c>
      <c r="R259" s="32">
        <v>1</v>
      </c>
      <c r="S259" s="38">
        <v>0</v>
      </c>
      <c r="T259" s="38">
        <v>0</v>
      </c>
      <c r="U259" s="38">
        <v>0</v>
      </c>
      <c r="V259" s="38">
        <v>0</v>
      </c>
      <c r="W259" s="38">
        <v>0</v>
      </c>
      <c r="X259" s="38">
        <v>0</v>
      </c>
      <c r="Y259" s="38">
        <v>0</v>
      </c>
    </row>
    <row r="260" spans="1:25" ht="17.25" thickBot="1" x14ac:dyDescent="0.35">
      <c r="A260" s="32">
        <v>257</v>
      </c>
      <c r="B260" s="42" t="s">
        <v>114</v>
      </c>
      <c r="C260" s="24" t="s">
        <v>57</v>
      </c>
      <c r="D260" s="59" t="s">
        <v>56</v>
      </c>
      <c r="E260" s="24" t="str">
        <f>VLOOKUP(D260,Parámetros!$B$3:$C$17,2,0)</f>
        <v>De control y evaluación</v>
      </c>
      <c r="F260" s="59" t="s">
        <v>130</v>
      </c>
      <c r="G260" s="24" t="s">
        <v>1218</v>
      </c>
      <c r="H260" s="42" t="s">
        <v>1219</v>
      </c>
      <c r="I260" s="24" t="s">
        <v>1218</v>
      </c>
      <c r="J260" s="58">
        <v>0.25</v>
      </c>
      <c r="K260" s="24" t="s">
        <v>1220</v>
      </c>
      <c r="L260" s="60">
        <f t="shared" si="13"/>
        <v>1</v>
      </c>
      <c r="M260" s="24" t="s">
        <v>1220</v>
      </c>
      <c r="N260" s="42" t="s">
        <v>108</v>
      </c>
      <c r="O260" s="36">
        <v>0</v>
      </c>
      <c r="P260" s="38">
        <v>0</v>
      </c>
      <c r="Q260" s="38">
        <v>0</v>
      </c>
      <c r="R260" s="38">
        <v>0</v>
      </c>
      <c r="S260" s="38">
        <v>0</v>
      </c>
      <c r="T260" s="38">
        <v>0</v>
      </c>
      <c r="U260" s="38">
        <v>0</v>
      </c>
      <c r="V260" s="38">
        <v>0</v>
      </c>
      <c r="W260" s="38">
        <v>0</v>
      </c>
      <c r="X260" s="38">
        <v>0</v>
      </c>
      <c r="Y260" s="42">
        <v>1</v>
      </c>
    </row>
    <row r="261" spans="1:25" ht="17.25" thickTop="1" x14ac:dyDescent="0.3">
      <c r="A261" s="32">
        <v>258</v>
      </c>
      <c r="B261" s="43" t="s">
        <v>114</v>
      </c>
      <c r="C261" s="28" t="s">
        <v>57</v>
      </c>
      <c r="D261" s="55" t="s">
        <v>56</v>
      </c>
      <c r="E261" s="28" t="str">
        <f>VLOOKUP(D261,Parámetros!$B$3:$C$17,2,0)</f>
        <v>De control y evaluación</v>
      </c>
      <c r="F261" s="83" t="s">
        <v>86</v>
      </c>
      <c r="G261" s="28" t="s">
        <v>1221</v>
      </c>
      <c r="H261" s="43" t="s">
        <v>1222</v>
      </c>
      <c r="I261" s="28" t="s">
        <v>1223</v>
      </c>
      <c r="J261" s="53">
        <v>0.15</v>
      </c>
      <c r="K261" s="28" t="s">
        <v>1224</v>
      </c>
      <c r="L261" s="54">
        <f t="shared" si="13"/>
        <v>1</v>
      </c>
      <c r="M261" s="28" t="s">
        <v>1224</v>
      </c>
      <c r="N261" s="43" t="s">
        <v>108</v>
      </c>
      <c r="O261" s="36">
        <v>0</v>
      </c>
      <c r="P261" s="38">
        <v>0</v>
      </c>
      <c r="Q261" s="38">
        <v>0</v>
      </c>
      <c r="R261" s="38">
        <v>0</v>
      </c>
      <c r="S261" s="38">
        <v>0</v>
      </c>
      <c r="T261" s="38">
        <v>0</v>
      </c>
      <c r="U261" s="43">
        <v>1</v>
      </c>
      <c r="V261" s="38">
        <v>0</v>
      </c>
      <c r="W261" s="38">
        <v>0</v>
      </c>
      <c r="X261" s="38">
        <v>0</v>
      </c>
      <c r="Y261" s="38">
        <v>0</v>
      </c>
    </row>
    <row r="262" spans="1:25" ht="16.5" x14ac:dyDescent="0.3">
      <c r="A262" s="32">
        <v>259</v>
      </c>
      <c r="B262" s="32" t="s">
        <v>114</v>
      </c>
      <c r="C262" s="23" t="s">
        <v>57</v>
      </c>
      <c r="D262" s="41" t="s">
        <v>56</v>
      </c>
      <c r="E262" s="23" t="str">
        <f>VLOOKUP(D262,Parámetros!$B$3:$C$17,2,0)</f>
        <v>De control y evaluación</v>
      </c>
      <c r="F262" s="33" t="s">
        <v>86</v>
      </c>
      <c r="G262" s="23" t="s">
        <v>1225</v>
      </c>
      <c r="H262" s="43" t="s">
        <v>1226</v>
      </c>
      <c r="I262" s="23" t="s">
        <v>1225</v>
      </c>
      <c r="J262" s="56">
        <v>0.15</v>
      </c>
      <c r="K262" s="23" t="s">
        <v>1227</v>
      </c>
      <c r="L262" s="57">
        <f t="shared" si="13"/>
        <v>3</v>
      </c>
      <c r="M262" s="23" t="s">
        <v>1228</v>
      </c>
      <c r="N262" s="32" t="s">
        <v>108</v>
      </c>
      <c r="O262" s="32">
        <v>1</v>
      </c>
      <c r="P262" s="32">
        <v>1</v>
      </c>
      <c r="Q262" s="32">
        <v>1</v>
      </c>
      <c r="R262" s="38">
        <v>0</v>
      </c>
      <c r="S262" s="38">
        <v>0</v>
      </c>
      <c r="T262" s="38">
        <v>0</v>
      </c>
      <c r="U262" s="38">
        <v>0</v>
      </c>
      <c r="V262" s="38">
        <v>0</v>
      </c>
      <c r="W262" s="38">
        <v>0</v>
      </c>
      <c r="X262" s="38">
        <v>0</v>
      </c>
      <c r="Y262" s="38">
        <v>0</v>
      </c>
    </row>
    <row r="263" spans="1:25" ht="17.25" thickBot="1" x14ac:dyDescent="0.35">
      <c r="A263" s="32">
        <v>260</v>
      </c>
      <c r="B263" s="42" t="s">
        <v>114</v>
      </c>
      <c r="C263" s="24" t="s">
        <v>57</v>
      </c>
      <c r="D263" s="59" t="s">
        <v>56</v>
      </c>
      <c r="E263" s="24" t="str">
        <f>VLOOKUP(D263,Parámetros!$B$3:$C$17,2,0)</f>
        <v>De control y evaluación</v>
      </c>
      <c r="F263" s="84" t="s">
        <v>86</v>
      </c>
      <c r="G263" s="24" t="s">
        <v>1229</v>
      </c>
      <c r="H263" s="42" t="s">
        <v>1230</v>
      </c>
      <c r="I263" s="24" t="s">
        <v>1229</v>
      </c>
      <c r="J263" s="58">
        <v>0.2</v>
      </c>
      <c r="K263" s="24" t="s">
        <v>1231</v>
      </c>
      <c r="L263" s="60">
        <f t="shared" si="13"/>
        <v>1</v>
      </c>
      <c r="M263" s="64" t="s">
        <v>1232</v>
      </c>
      <c r="N263" s="42" t="s">
        <v>108</v>
      </c>
      <c r="O263" s="36">
        <v>0</v>
      </c>
      <c r="P263" s="38">
        <v>0</v>
      </c>
      <c r="Q263" s="38">
        <v>0</v>
      </c>
      <c r="R263" s="38">
        <v>0</v>
      </c>
      <c r="S263" s="38">
        <v>0</v>
      </c>
      <c r="T263" s="38">
        <v>0</v>
      </c>
      <c r="U263" s="38">
        <v>0</v>
      </c>
      <c r="V263" s="38">
        <v>0</v>
      </c>
      <c r="W263" s="38">
        <v>0</v>
      </c>
      <c r="X263" s="38">
        <v>0</v>
      </c>
      <c r="Y263" s="42">
        <v>1</v>
      </c>
    </row>
    <row r="264" spans="1:25" ht="17.25" thickTop="1" x14ac:dyDescent="0.3">
      <c r="A264" s="32">
        <v>261</v>
      </c>
      <c r="B264" s="43" t="s">
        <v>114</v>
      </c>
      <c r="C264" s="28" t="s">
        <v>57</v>
      </c>
      <c r="D264" s="55" t="s">
        <v>56</v>
      </c>
      <c r="E264" s="28" t="str">
        <f>VLOOKUP(D264,Parámetros!$B$3:$C$17,2,0)</f>
        <v>De control y evaluación</v>
      </c>
      <c r="F264" s="55" t="s">
        <v>1379</v>
      </c>
      <c r="G264" s="28" t="s">
        <v>1233</v>
      </c>
      <c r="H264" s="43" t="s">
        <v>1234</v>
      </c>
      <c r="I264" s="28" t="s">
        <v>1374</v>
      </c>
      <c r="J264" s="53">
        <v>0.2</v>
      </c>
      <c r="K264" s="28" t="s">
        <v>1235</v>
      </c>
      <c r="L264" s="54">
        <f t="shared" si="13"/>
        <v>7</v>
      </c>
      <c r="M264" s="28" t="s">
        <v>1228</v>
      </c>
      <c r="N264" s="43" t="s">
        <v>108</v>
      </c>
      <c r="O264" s="43">
        <v>1</v>
      </c>
      <c r="P264" s="43">
        <v>1</v>
      </c>
      <c r="Q264" s="43">
        <v>1</v>
      </c>
      <c r="R264" s="38">
        <v>0</v>
      </c>
      <c r="S264" s="43">
        <v>1</v>
      </c>
      <c r="T264" s="38">
        <v>0</v>
      </c>
      <c r="U264" s="43">
        <v>1</v>
      </c>
      <c r="V264" s="38">
        <v>0</v>
      </c>
      <c r="W264" s="43">
        <v>1</v>
      </c>
      <c r="X264" s="38">
        <v>0</v>
      </c>
      <c r="Y264" s="43">
        <v>1</v>
      </c>
    </row>
    <row r="265" spans="1:25" ht="16.5" x14ac:dyDescent="0.3">
      <c r="A265" s="32">
        <v>262</v>
      </c>
      <c r="B265" s="32" t="s">
        <v>114</v>
      </c>
      <c r="C265" s="23" t="s">
        <v>57</v>
      </c>
      <c r="D265" s="41" t="s">
        <v>56</v>
      </c>
      <c r="E265" s="23" t="str">
        <f>VLOOKUP(D265,Parámetros!$B$3:$C$17,2,0)</f>
        <v>De control y evaluación</v>
      </c>
      <c r="F265" s="55" t="s">
        <v>1379</v>
      </c>
      <c r="G265" s="23" t="s">
        <v>1372</v>
      </c>
      <c r="H265" s="43" t="s">
        <v>1236</v>
      </c>
      <c r="I265" s="23" t="s">
        <v>1373</v>
      </c>
      <c r="J265" s="56">
        <v>0.5</v>
      </c>
      <c r="K265" s="23" t="s">
        <v>1237</v>
      </c>
      <c r="L265" s="57">
        <f t="shared" si="13"/>
        <v>1</v>
      </c>
      <c r="M265" s="23" t="s">
        <v>1237</v>
      </c>
      <c r="N265" s="32" t="s">
        <v>108</v>
      </c>
      <c r="O265" s="36">
        <v>0</v>
      </c>
      <c r="P265" s="38">
        <v>0</v>
      </c>
      <c r="Q265" s="38">
        <v>0</v>
      </c>
      <c r="R265" s="38">
        <v>0</v>
      </c>
      <c r="S265" s="38">
        <v>0</v>
      </c>
      <c r="T265" s="38">
        <v>0</v>
      </c>
      <c r="U265" s="38">
        <v>0</v>
      </c>
      <c r="V265" s="38">
        <v>0</v>
      </c>
      <c r="W265" s="32">
        <v>1</v>
      </c>
      <c r="X265" s="38">
        <v>0</v>
      </c>
      <c r="Y265" s="38">
        <v>0</v>
      </c>
    </row>
    <row r="266" spans="1:25" ht="17.25" thickBot="1" x14ac:dyDescent="0.35">
      <c r="A266" s="32">
        <v>263</v>
      </c>
      <c r="B266" s="42" t="s">
        <v>114</v>
      </c>
      <c r="C266" s="24" t="s">
        <v>57</v>
      </c>
      <c r="D266" s="59" t="s">
        <v>56</v>
      </c>
      <c r="E266" s="24" t="str">
        <f>VLOOKUP(D266,Parámetros!$B$3:$C$17,2,0)</f>
        <v>De control y evaluación</v>
      </c>
      <c r="F266" s="59" t="s">
        <v>1379</v>
      </c>
      <c r="G266" s="64" t="s">
        <v>1238</v>
      </c>
      <c r="H266" s="42" t="s">
        <v>1239</v>
      </c>
      <c r="I266" s="24" t="s">
        <v>1240</v>
      </c>
      <c r="J266" s="58">
        <v>0.3</v>
      </c>
      <c r="K266" s="24" t="s">
        <v>1241</v>
      </c>
      <c r="L266" s="60">
        <f t="shared" si="13"/>
        <v>1</v>
      </c>
      <c r="M266" s="24" t="s">
        <v>1241</v>
      </c>
      <c r="N266" s="42" t="s">
        <v>108</v>
      </c>
      <c r="O266" s="36">
        <v>0</v>
      </c>
      <c r="P266" s="38">
        <v>0</v>
      </c>
      <c r="Q266" s="38">
        <v>0</v>
      </c>
      <c r="R266" s="38">
        <v>0</v>
      </c>
      <c r="S266" s="38">
        <v>0</v>
      </c>
      <c r="T266" s="38">
        <v>0</v>
      </c>
      <c r="U266" s="38">
        <v>0</v>
      </c>
      <c r="V266" s="38">
        <v>0</v>
      </c>
      <c r="W266" s="38">
        <v>0</v>
      </c>
      <c r="X266" s="38">
        <v>0</v>
      </c>
      <c r="Y266" s="42">
        <v>1</v>
      </c>
    </row>
    <row r="267" spans="1:25" thickTop="1" thickBot="1" x14ac:dyDescent="0.35">
      <c r="A267" s="32">
        <v>264</v>
      </c>
      <c r="B267" s="48" t="s">
        <v>114</v>
      </c>
      <c r="C267" s="40" t="s">
        <v>110</v>
      </c>
      <c r="D267" s="40" t="s">
        <v>56</v>
      </c>
      <c r="E267" s="40" t="str">
        <f>VLOOKUP(D267,Parámetros!$B$3:$C$17,2,0)</f>
        <v>De control y evaluación</v>
      </c>
      <c r="F267" s="52" t="s">
        <v>92</v>
      </c>
      <c r="G267" s="40" t="s">
        <v>1242</v>
      </c>
      <c r="H267" s="48" t="s">
        <v>1243</v>
      </c>
      <c r="I267" s="40" t="s">
        <v>1242</v>
      </c>
      <c r="J267" s="74">
        <v>0.1</v>
      </c>
      <c r="K267" s="40" t="s">
        <v>887</v>
      </c>
      <c r="L267" s="51">
        <f t="shared" si="13"/>
        <v>43000</v>
      </c>
      <c r="M267" s="40" t="s">
        <v>517</v>
      </c>
      <c r="N267" s="48" t="s">
        <v>108</v>
      </c>
      <c r="O267" s="48">
        <v>3000</v>
      </c>
      <c r="P267" s="38">
        <v>0</v>
      </c>
      <c r="Q267" s="38">
        <v>0</v>
      </c>
      <c r="R267" s="38">
        <v>0</v>
      </c>
      <c r="S267" s="38">
        <v>0</v>
      </c>
      <c r="T267" s="38">
        <v>0</v>
      </c>
      <c r="U267" s="38">
        <v>0</v>
      </c>
      <c r="V267" s="38">
        <v>0</v>
      </c>
      <c r="W267" s="38">
        <v>0</v>
      </c>
      <c r="X267" s="38">
        <v>0</v>
      </c>
      <c r="Y267" s="48">
        <v>40000</v>
      </c>
    </row>
    <row r="268" spans="1:25" thickTop="1" thickBot="1" x14ac:dyDescent="0.35">
      <c r="A268" s="32">
        <v>265</v>
      </c>
      <c r="B268" s="48" t="s">
        <v>114</v>
      </c>
      <c r="C268" s="40" t="s">
        <v>117</v>
      </c>
      <c r="D268" s="52" t="s">
        <v>56</v>
      </c>
      <c r="E268" s="40" t="str">
        <f>VLOOKUP(D268,Parámetros!$B$3:$C$17,2,0)</f>
        <v>De control y evaluación</v>
      </c>
      <c r="F268" s="52" t="s">
        <v>161</v>
      </c>
      <c r="G268" s="40" t="s">
        <v>1244</v>
      </c>
      <c r="H268" s="48" t="s">
        <v>1245</v>
      </c>
      <c r="I268" s="40" t="s">
        <v>1246</v>
      </c>
      <c r="J268" s="82">
        <v>1</v>
      </c>
      <c r="K268" s="40" t="s">
        <v>1247</v>
      </c>
      <c r="L268" s="51">
        <f t="shared" si="13"/>
        <v>1</v>
      </c>
      <c r="M268" s="40" t="s">
        <v>1248</v>
      </c>
      <c r="N268" s="51" t="s">
        <v>108</v>
      </c>
      <c r="O268" s="36">
        <v>0</v>
      </c>
      <c r="P268" s="38">
        <v>0</v>
      </c>
      <c r="Q268" s="38">
        <v>0</v>
      </c>
      <c r="R268" s="38">
        <v>0</v>
      </c>
      <c r="S268" s="51">
        <v>0</v>
      </c>
      <c r="T268" s="38">
        <v>0</v>
      </c>
      <c r="U268" s="38">
        <v>0</v>
      </c>
      <c r="V268" s="38">
        <v>0</v>
      </c>
      <c r="W268" s="38">
        <v>0</v>
      </c>
      <c r="X268" s="38">
        <v>0</v>
      </c>
      <c r="Y268" s="51">
        <v>1</v>
      </c>
    </row>
    <row r="269" spans="1:25" ht="17.25" thickTop="1" x14ac:dyDescent="0.3">
      <c r="A269" s="32">
        <v>266</v>
      </c>
      <c r="B269" s="43" t="s">
        <v>114</v>
      </c>
      <c r="C269" s="28" t="s">
        <v>117</v>
      </c>
      <c r="D269" s="55" t="s">
        <v>56</v>
      </c>
      <c r="E269" s="28" t="str">
        <f>VLOOKUP(D269,Parámetros!$B$3:$C$17,2,0)</f>
        <v>De control y evaluación</v>
      </c>
      <c r="F269" s="55" t="s">
        <v>162</v>
      </c>
      <c r="G269" s="28" t="s">
        <v>1249</v>
      </c>
      <c r="H269" s="43" t="s">
        <v>1250</v>
      </c>
      <c r="I269" s="28" t="s">
        <v>1251</v>
      </c>
      <c r="J269" s="53">
        <v>0.3</v>
      </c>
      <c r="K269" s="28" t="s">
        <v>1252</v>
      </c>
      <c r="L269" s="54">
        <f t="shared" si="13"/>
        <v>1</v>
      </c>
      <c r="M269" s="28" t="s">
        <v>1252</v>
      </c>
      <c r="N269" s="43" t="s">
        <v>108</v>
      </c>
      <c r="O269" s="43">
        <v>1</v>
      </c>
      <c r="P269" s="38">
        <v>0</v>
      </c>
      <c r="Q269" s="38">
        <v>0</v>
      </c>
      <c r="R269" s="38">
        <v>0</v>
      </c>
      <c r="S269" s="38">
        <v>0</v>
      </c>
      <c r="T269" s="38">
        <v>0</v>
      </c>
      <c r="U269" s="38">
        <v>0</v>
      </c>
      <c r="V269" s="38">
        <v>0</v>
      </c>
      <c r="W269" s="38">
        <v>0</v>
      </c>
      <c r="X269" s="38">
        <v>0</v>
      </c>
      <c r="Y269" s="38">
        <v>0</v>
      </c>
    </row>
    <row r="270" spans="1:25" ht="16.5" x14ac:dyDescent="0.3">
      <c r="A270" s="32">
        <v>267</v>
      </c>
      <c r="B270" s="32" t="s">
        <v>114</v>
      </c>
      <c r="C270" s="23" t="s">
        <v>117</v>
      </c>
      <c r="D270" s="41" t="s">
        <v>56</v>
      </c>
      <c r="E270" s="23" t="str">
        <f>VLOOKUP(D270,Parámetros!$B$3:$C$17,2,0)</f>
        <v>De control y evaluación</v>
      </c>
      <c r="F270" s="41" t="s">
        <v>162</v>
      </c>
      <c r="G270" s="23" t="s">
        <v>1375</v>
      </c>
      <c r="H270" s="32" t="s">
        <v>1253</v>
      </c>
      <c r="I270" s="23" t="s">
        <v>1376</v>
      </c>
      <c r="J270" s="56">
        <v>0.35</v>
      </c>
      <c r="K270" s="23" t="s">
        <v>1254</v>
      </c>
      <c r="L270" s="57">
        <f t="shared" si="13"/>
        <v>7</v>
      </c>
      <c r="M270" s="23" t="s">
        <v>1255</v>
      </c>
      <c r="N270" s="32" t="s">
        <v>108</v>
      </c>
      <c r="O270" s="36">
        <v>0</v>
      </c>
      <c r="P270" s="38">
        <v>0</v>
      </c>
      <c r="Q270" s="32">
        <v>0</v>
      </c>
      <c r="R270" s="32">
        <v>0</v>
      </c>
      <c r="S270" s="32">
        <v>1</v>
      </c>
      <c r="T270" s="32">
        <v>1</v>
      </c>
      <c r="U270" s="32">
        <v>1</v>
      </c>
      <c r="V270" s="32">
        <v>1</v>
      </c>
      <c r="W270" s="32">
        <v>1</v>
      </c>
      <c r="X270" s="32">
        <v>1</v>
      </c>
      <c r="Y270" s="38">
        <v>1</v>
      </c>
    </row>
    <row r="271" spans="1:25" ht="17.25" thickBot="1" x14ac:dyDescent="0.35">
      <c r="A271" s="32">
        <v>268</v>
      </c>
      <c r="B271" s="42" t="s">
        <v>114</v>
      </c>
      <c r="C271" s="24" t="s">
        <v>117</v>
      </c>
      <c r="D271" s="59" t="s">
        <v>56</v>
      </c>
      <c r="E271" s="24" t="str">
        <f>VLOOKUP(D271,Parámetros!$B$3:$C$17,2,0)</f>
        <v>De control y evaluación</v>
      </c>
      <c r="F271" s="59" t="s">
        <v>162</v>
      </c>
      <c r="G271" s="24" t="s">
        <v>1377</v>
      </c>
      <c r="H271" s="42" t="s">
        <v>1256</v>
      </c>
      <c r="I271" s="24" t="s">
        <v>1378</v>
      </c>
      <c r="J271" s="58">
        <v>0.35</v>
      </c>
      <c r="K271" s="24" t="s">
        <v>1247</v>
      </c>
      <c r="L271" s="60">
        <f t="shared" si="13"/>
        <v>3</v>
      </c>
      <c r="M271" s="24" t="s">
        <v>1257</v>
      </c>
      <c r="N271" s="42" t="s">
        <v>108</v>
      </c>
      <c r="O271" s="36">
        <v>0</v>
      </c>
      <c r="P271" s="38">
        <v>0</v>
      </c>
      <c r="Q271" s="38">
        <v>0</v>
      </c>
      <c r="R271" s="38">
        <v>0</v>
      </c>
      <c r="S271" s="42">
        <v>1</v>
      </c>
      <c r="T271" s="38">
        <v>0</v>
      </c>
      <c r="U271" s="38">
        <v>0</v>
      </c>
      <c r="V271" s="42">
        <v>1</v>
      </c>
      <c r="W271" s="38">
        <v>0</v>
      </c>
      <c r="X271" s="38">
        <v>0</v>
      </c>
      <c r="Y271" s="42">
        <v>1</v>
      </c>
    </row>
    <row r="272" spans="1:25" thickTop="1" thickBot="1" x14ac:dyDescent="0.35">
      <c r="A272" s="32">
        <v>269</v>
      </c>
      <c r="B272" s="43" t="s">
        <v>114</v>
      </c>
      <c r="C272" s="28" t="s">
        <v>110</v>
      </c>
      <c r="D272" s="55" t="s">
        <v>56</v>
      </c>
      <c r="E272" s="28" t="str">
        <f>VLOOKUP(D272,Parámetros!$B$3:$C$17,2,0)</f>
        <v>De control y evaluación</v>
      </c>
      <c r="F272" s="55" t="s">
        <v>128</v>
      </c>
      <c r="G272" s="28" t="s">
        <v>251</v>
      </c>
      <c r="H272" s="43" t="s">
        <v>1258</v>
      </c>
      <c r="I272" s="28" t="s">
        <v>253</v>
      </c>
      <c r="J272" s="78">
        <v>0.06</v>
      </c>
      <c r="K272" s="28" t="s">
        <v>254</v>
      </c>
      <c r="L272" s="54">
        <f t="shared" ref="L272:L303" si="14">+SUM(N272:Y272)</f>
        <v>2</v>
      </c>
      <c r="M272" s="55" t="s">
        <v>255</v>
      </c>
      <c r="N272" s="43" t="s">
        <v>108</v>
      </c>
      <c r="O272" s="36">
        <v>0</v>
      </c>
      <c r="P272" s="38">
        <v>0</v>
      </c>
      <c r="Q272" s="38">
        <v>0</v>
      </c>
      <c r="R272" s="38">
        <v>0</v>
      </c>
      <c r="S272" s="38">
        <v>0</v>
      </c>
      <c r="T272" s="38">
        <v>0</v>
      </c>
      <c r="U272" s="38">
        <v>0</v>
      </c>
      <c r="V272" s="38">
        <v>0</v>
      </c>
      <c r="W272" s="38">
        <v>0</v>
      </c>
      <c r="X272" s="38">
        <v>0</v>
      </c>
      <c r="Y272" s="137">
        <v>2</v>
      </c>
    </row>
    <row r="273" spans="1:25" thickTop="1" thickBot="1" x14ac:dyDescent="0.35">
      <c r="A273" s="32">
        <v>270</v>
      </c>
      <c r="B273" s="42" t="s">
        <v>114</v>
      </c>
      <c r="C273" s="24" t="s">
        <v>111</v>
      </c>
      <c r="D273" s="59" t="s">
        <v>56</v>
      </c>
      <c r="E273" s="24" t="str">
        <f>VLOOKUP(D273,Parámetros!$B$3:$C$17,2,0)</f>
        <v>De control y evaluación</v>
      </c>
      <c r="F273" s="59" t="s">
        <v>152</v>
      </c>
      <c r="G273" s="24" t="s">
        <v>1259</v>
      </c>
      <c r="H273" s="42" t="s">
        <v>1260</v>
      </c>
      <c r="I273" s="24" t="s">
        <v>268</v>
      </c>
      <c r="J273" s="74">
        <v>0.08</v>
      </c>
      <c r="K273" s="24" t="s">
        <v>269</v>
      </c>
      <c r="L273" s="60">
        <f t="shared" si="14"/>
        <v>24</v>
      </c>
      <c r="M273" s="24" t="s">
        <v>270</v>
      </c>
      <c r="N273" s="42">
        <v>2</v>
      </c>
      <c r="O273" s="42">
        <v>2</v>
      </c>
      <c r="P273" s="42">
        <v>2</v>
      </c>
      <c r="Q273" s="42">
        <v>2</v>
      </c>
      <c r="R273" s="42">
        <v>2</v>
      </c>
      <c r="S273" s="42">
        <v>2</v>
      </c>
      <c r="T273" s="42">
        <v>2</v>
      </c>
      <c r="U273" s="42">
        <v>2</v>
      </c>
      <c r="V273" s="42">
        <v>2</v>
      </c>
      <c r="W273" s="42">
        <v>2</v>
      </c>
      <c r="X273" s="42">
        <v>2</v>
      </c>
      <c r="Y273" s="42">
        <v>2</v>
      </c>
    </row>
    <row r="274" spans="1:25" ht="17.25" thickTop="1" x14ac:dyDescent="0.3">
      <c r="A274" s="32">
        <v>271</v>
      </c>
      <c r="B274" s="43" t="s">
        <v>114</v>
      </c>
      <c r="C274" s="28" t="s">
        <v>117</v>
      </c>
      <c r="D274" s="55" t="s">
        <v>56</v>
      </c>
      <c r="E274" s="28" t="str">
        <f>VLOOKUP(D274,Parámetros!$B$3:$C$17,2,0)</f>
        <v>De control y evaluación</v>
      </c>
      <c r="F274" s="55" t="s">
        <v>163</v>
      </c>
      <c r="G274" s="28" t="s">
        <v>1261</v>
      </c>
      <c r="H274" s="43" t="s">
        <v>1262</v>
      </c>
      <c r="I274" s="28" t="s">
        <v>1261</v>
      </c>
      <c r="J274" s="53">
        <v>0.25</v>
      </c>
      <c r="K274" s="28" t="s">
        <v>1263</v>
      </c>
      <c r="L274" s="54">
        <f t="shared" si="14"/>
        <v>1</v>
      </c>
      <c r="M274" s="28" t="s">
        <v>400</v>
      </c>
      <c r="N274" s="43" t="s">
        <v>108</v>
      </c>
      <c r="O274" s="36">
        <v>0</v>
      </c>
      <c r="P274" s="43">
        <v>1</v>
      </c>
      <c r="Q274" s="38">
        <v>0</v>
      </c>
      <c r="R274" s="38">
        <v>0</v>
      </c>
      <c r="S274" s="38">
        <v>0</v>
      </c>
      <c r="T274" s="38">
        <v>0</v>
      </c>
      <c r="U274" s="38">
        <v>0</v>
      </c>
      <c r="V274" s="38">
        <v>0</v>
      </c>
      <c r="W274" s="38">
        <v>0</v>
      </c>
      <c r="X274" s="38">
        <v>0</v>
      </c>
      <c r="Y274" s="38">
        <v>0</v>
      </c>
    </row>
    <row r="275" spans="1:25" ht="16.5" x14ac:dyDescent="0.3">
      <c r="A275" s="32">
        <v>272</v>
      </c>
      <c r="B275" s="32" t="s">
        <v>114</v>
      </c>
      <c r="C275" s="23" t="s">
        <v>117</v>
      </c>
      <c r="D275" s="41" t="s">
        <v>56</v>
      </c>
      <c r="E275" s="23" t="str">
        <f>VLOOKUP(D275,Parámetros!$B$3:$C$17,2,0)</f>
        <v>De control y evaluación</v>
      </c>
      <c r="F275" s="41" t="s">
        <v>163</v>
      </c>
      <c r="G275" s="23" t="s">
        <v>1264</v>
      </c>
      <c r="H275" s="43" t="s">
        <v>1265</v>
      </c>
      <c r="I275" s="23" t="s">
        <v>1264</v>
      </c>
      <c r="J275" s="56">
        <v>0.25</v>
      </c>
      <c r="K275" s="23" t="s">
        <v>1263</v>
      </c>
      <c r="L275" s="57">
        <f t="shared" si="14"/>
        <v>1</v>
      </c>
      <c r="M275" s="23" t="s">
        <v>400</v>
      </c>
      <c r="N275" s="32" t="s">
        <v>108</v>
      </c>
      <c r="O275" s="36">
        <v>0</v>
      </c>
      <c r="P275" s="38">
        <v>0</v>
      </c>
      <c r="Q275" s="38">
        <v>0</v>
      </c>
      <c r="R275" s="38">
        <v>0</v>
      </c>
      <c r="S275" s="38">
        <v>0</v>
      </c>
      <c r="T275" s="38">
        <v>0</v>
      </c>
      <c r="U275" s="38">
        <v>0</v>
      </c>
      <c r="V275" s="38">
        <v>0</v>
      </c>
      <c r="W275" s="38">
        <v>0</v>
      </c>
      <c r="X275" s="32">
        <v>1</v>
      </c>
      <c r="Y275" s="38">
        <v>0</v>
      </c>
    </row>
    <row r="276" spans="1:25" ht="16.5" x14ac:dyDescent="0.3">
      <c r="A276" s="32">
        <v>273</v>
      </c>
      <c r="B276" s="32" t="s">
        <v>114</v>
      </c>
      <c r="C276" s="23" t="s">
        <v>117</v>
      </c>
      <c r="D276" s="41" t="s">
        <v>56</v>
      </c>
      <c r="E276" s="23" t="str">
        <f>VLOOKUP(D276,Parámetros!$B$3:$C$17,2,0)</f>
        <v>De control y evaluación</v>
      </c>
      <c r="F276" s="41" t="s">
        <v>163</v>
      </c>
      <c r="G276" s="23" t="s">
        <v>1266</v>
      </c>
      <c r="H276" s="43" t="s">
        <v>1267</v>
      </c>
      <c r="I276" s="23" t="s">
        <v>1266</v>
      </c>
      <c r="J276" s="56">
        <v>0.25</v>
      </c>
      <c r="K276" s="23" t="s">
        <v>1247</v>
      </c>
      <c r="L276" s="57">
        <f t="shared" si="14"/>
        <v>1</v>
      </c>
      <c r="M276" s="23" t="s">
        <v>1257</v>
      </c>
      <c r="N276" s="32" t="s">
        <v>108</v>
      </c>
      <c r="O276" s="36">
        <v>0</v>
      </c>
      <c r="P276" s="38">
        <v>0</v>
      </c>
      <c r="Q276" s="32">
        <v>1</v>
      </c>
      <c r="R276" s="38">
        <v>0</v>
      </c>
      <c r="S276" s="38">
        <v>0</v>
      </c>
      <c r="T276" s="38">
        <v>0</v>
      </c>
      <c r="U276" s="38">
        <v>0</v>
      </c>
      <c r="V276" s="38">
        <v>0</v>
      </c>
      <c r="W276" s="38">
        <v>0</v>
      </c>
      <c r="X276" s="38">
        <v>0</v>
      </c>
      <c r="Y276" s="38">
        <v>0</v>
      </c>
    </row>
    <row r="277" spans="1:25" ht="17.25" thickBot="1" x14ac:dyDescent="0.35">
      <c r="A277" s="32">
        <v>274</v>
      </c>
      <c r="B277" s="42" t="s">
        <v>114</v>
      </c>
      <c r="C277" s="24" t="s">
        <v>117</v>
      </c>
      <c r="D277" s="59" t="s">
        <v>56</v>
      </c>
      <c r="E277" s="24" t="str">
        <f>VLOOKUP(D277,Parámetros!$B$3:$C$17,2,0)</f>
        <v>De control y evaluación</v>
      </c>
      <c r="F277" s="59" t="s">
        <v>163</v>
      </c>
      <c r="G277" s="24" t="s">
        <v>1268</v>
      </c>
      <c r="H277" s="42" t="s">
        <v>1269</v>
      </c>
      <c r="I277" s="24" t="s">
        <v>1270</v>
      </c>
      <c r="J277" s="58">
        <v>0.25</v>
      </c>
      <c r="K277" s="24" t="s">
        <v>1271</v>
      </c>
      <c r="L277" s="60">
        <f t="shared" si="14"/>
        <v>2</v>
      </c>
      <c r="M277" s="24" t="s">
        <v>1271</v>
      </c>
      <c r="N277" s="42" t="s">
        <v>108</v>
      </c>
      <c r="O277" s="36">
        <v>0</v>
      </c>
      <c r="P277" s="38">
        <v>0</v>
      </c>
      <c r="Q277" s="42">
        <v>1</v>
      </c>
      <c r="R277" s="38">
        <v>0</v>
      </c>
      <c r="S277" s="38">
        <v>0</v>
      </c>
      <c r="T277" s="38">
        <v>0</v>
      </c>
      <c r="U277" s="42">
        <v>1</v>
      </c>
      <c r="V277" s="38">
        <v>0</v>
      </c>
      <c r="W277" s="38">
        <v>0</v>
      </c>
      <c r="X277" s="38">
        <v>0</v>
      </c>
      <c r="Y277" s="38">
        <v>0</v>
      </c>
    </row>
    <row r="278" spans="1:25" ht="17.25" thickTop="1" x14ac:dyDescent="0.3">
      <c r="A278" s="32">
        <v>275</v>
      </c>
      <c r="B278" s="32" t="s">
        <v>109</v>
      </c>
      <c r="C278" s="41" t="s">
        <v>110</v>
      </c>
      <c r="D278" s="23" t="s">
        <v>59</v>
      </c>
      <c r="E278" s="23" t="str">
        <f>VLOOKUP(D278,Parámetros!$B$3:$C$17,2,0)</f>
        <v>Misional</v>
      </c>
      <c r="F278" s="41" t="s">
        <v>118</v>
      </c>
      <c r="G278" s="23" t="s">
        <v>1272</v>
      </c>
      <c r="H278" s="43" t="s">
        <v>1273</v>
      </c>
      <c r="I278" s="23" t="s">
        <v>1274</v>
      </c>
      <c r="J278" s="49">
        <v>0.26</v>
      </c>
      <c r="K278" s="23" t="s">
        <v>1275</v>
      </c>
      <c r="L278" s="57">
        <f t="shared" si="14"/>
        <v>2</v>
      </c>
      <c r="M278" s="23" t="s">
        <v>232</v>
      </c>
      <c r="N278" s="32" t="s">
        <v>108</v>
      </c>
      <c r="O278" s="36">
        <v>0</v>
      </c>
      <c r="P278" s="38">
        <v>0</v>
      </c>
      <c r="Q278" s="38">
        <v>0</v>
      </c>
      <c r="R278" s="38">
        <v>0</v>
      </c>
      <c r="S278" s="32">
        <v>1</v>
      </c>
      <c r="T278" s="38">
        <v>0</v>
      </c>
      <c r="U278" s="38">
        <v>0</v>
      </c>
      <c r="V278" s="38">
        <v>0</v>
      </c>
      <c r="W278" s="38">
        <v>0</v>
      </c>
      <c r="X278" s="38">
        <v>0</v>
      </c>
      <c r="Y278" s="32">
        <v>1</v>
      </c>
    </row>
    <row r="279" spans="1:25" ht="16.5" x14ac:dyDescent="0.3">
      <c r="A279" s="32">
        <v>276</v>
      </c>
      <c r="B279" s="32" t="s">
        <v>109</v>
      </c>
      <c r="C279" s="41" t="s">
        <v>110</v>
      </c>
      <c r="D279" s="23" t="s">
        <v>59</v>
      </c>
      <c r="E279" s="23" t="str">
        <f>VLOOKUP(D279,Parámetros!$B$3:$C$17,2,0)</f>
        <v>Misional</v>
      </c>
      <c r="F279" s="41" t="s">
        <v>118</v>
      </c>
      <c r="G279" s="23" t="s">
        <v>1276</v>
      </c>
      <c r="H279" s="43" t="s">
        <v>1277</v>
      </c>
      <c r="I279" s="23" t="s">
        <v>1278</v>
      </c>
      <c r="J279" s="49">
        <v>0.28000000000000003</v>
      </c>
      <c r="K279" s="23" t="s">
        <v>1279</v>
      </c>
      <c r="L279" s="57">
        <f t="shared" si="14"/>
        <v>6</v>
      </c>
      <c r="M279" s="23" t="s">
        <v>217</v>
      </c>
      <c r="N279" s="32" t="s">
        <v>108</v>
      </c>
      <c r="O279" s="36">
        <v>0</v>
      </c>
      <c r="P279" s="38">
        <v>0</v>
      </c>
      <c r="Q279" s="38">
        <v>0</v>
      </c>
      <c r="R279" s="38">
        <v>0</v>
      </c>
      <c r="S279" s="38">
        <v>0</v>
      </c>
      <c r="T279" s="32">
        <v>1</v>
      </c>
      <c r="U279" s="32">
        <v>1</v>
      </c>
      <c r="V279" s="32">
        <v>1</v>
      </c>
      <c r="W279" s="32">
        <v>1</v>
      </c>
      <c r="X279" s="32">
        <v>1</v>
      </c>
      <c r="Y279" s="32">
        <v>1</v>
      </c>
    </row>
    <row r="280" spans="1:25" ht="17.25" thickBot="1" x14ac:dyDescent="0.35">
      <c r="A280" s="32">
        <v>277</v>
      </c>
      <c r="B280" s="42" t="s">
        <v>109</v>
      </c>
      <c r="C280" s="59" t="s">
        <v>110</v>
      </c>
      <c r="D280" s="24" t="s">
        <v>59</v>
      </c>
      <c r="E280" s="24" t="str">
        <f>VLOOKUP(D280,Parámetros!$B$3:$C$17,2,0)</f>
        <v>Misional</v>
      </c>
      <c r="F280" s="59" t="s">
        <v>118</v>
      </c>
      <c r="G280" s="24" t="s">
        <v>1280</v>
      </c>
      <c r="H280" s="42" t="s">
        <v>1281</v>
      </c>
      <c r="I280" s="24" t="s">
        <v>1282</v>
      </c>
      <c r="J280" s="50">
        <f>12/26</f>
        <v>0.46153846153846156</v>
      </c>
      <c r="K280" s="24" t="s">
        <v>1283</v>
      </c>
      <c r="L280" s="60">
        <f t="shared" si="14"/>
        <v>12</v>
      </c>
      <c r="M280" s="24" t="s">
        <v>217</v>
      </c>
      <c r="N280" s="42">
        <v>1</v>
      </c>
      <c r="O280" s="42">
        <v>1</v>
      </c>
      <c r="P280" s="42">
        <v>1</v>
      </c>
      <c r="Q280" s="42">
        <v>1</v>
      </c>
      <c r="R280" s="42">
        <v>1</v>
      </c>
      <c r="S280" s="42">
        <v>1</v>
      </c>
      <c r="T280" s="42">
        <v>1</v>
      </c>
      <c r="U280" s="42">
        <v>1</v>
      </c>
      <c r="V280" s="42">
        <v>1</v>
      </c>
      <c r="W280" s="42">
        <v>1</v>
      </c>
      <c r="X280" s="42">
        <v>1</v>
      </c>
      <c r="Y280" s="42">
        <v>1</v>
      </c>
    </row>
    <row r="281" spans="1:25" ht="17.25" thickTop="1" x14ac:dyDescent="0.3">
      <c r="A281" s="32">
        <v>278</v>
      </c>
      <c r="B281" s="43" t="s">
        <v>109</v>
      </c>
      <c r="C281" s="55" t="s">
        <v>111</v>
      </c>
      <c r="D281" s="28" t="s">
        <v>59</v>
      </c>
      <c r="E281" s="28" t="str">
        <f>VLOOKUP(D281,Parámetros!$B$3:$C$17,2,0)</f>
        <v>Misional</v>
      </c>
      <c r="F281" s="55" t="s">
        <v>122</v>
      </c>
      <c r="G281" s="28" t="s">
        <v>1284</v>
      </c>
      <c r="H281" s="43" t="s">
        <v>1285</v>
      </c>
      <c r="I281" s="28" t="s">
        <v>1286</v>
      </c>
      <c r="J281" s="80">
        <v>0.2</v>
      </c>
      <c r="K281" s="28" t="s">
        <v>1287</v>
      </c>
      <c r="L281" s="53">
        <v>1</v>
      </c>
      <c r="M281" s="28" t="s">
        <v>1288</v>
      </c>
      <c r="N281" s="80">
        <v>1</v>
      </c>
      <c r="O281" s="80">
        <v>1</v>
      </c>
      <c r="P281" s="80">
        <v>1</v>
      </c>
      <c r="Q281" s="80">
        <v>1</v>
      </c>
      <c r="R281" s="80">
        <v>1</v>
      </c>
      <c r="S281" s="80">
        <v>1</v>
      </c>
      <c r="T281" s="80">
        <v>1</v>
      </c>
      <c r="U281" s="80">
        <v>1</v>
      </c>
      <c r="V281" s="80">
        <v>1</v>
      </c>
      <c r="W281" s="80">
        <v>1</v>
      </c>
      <c r="X281" s="80">
        <v>1</v>
      </c>
      <c r="Y281" s="80">
        <v>1</v>
      </c>
    </row>
    <row r="282" spans="1:25" ht="16.5" x14ac:dyDescent="0.3">
      <c r="A282" s="32">
        <v>279</v>
      </c>
      <c r="B282" s="32" t="s">
        <v>109</v>
      </c>
      <c r="C282" s="41" t="s">
        <v>111</v>
      </c>
      <c r="D282" s="23" t="s">
        <v>59</v>
      </c>
      <c r="E282" s="23" t="str">
        <f>VLOOKUP(D282,Parámetros!$B$3:$C$17,2,0)</f>
        <v>Misional</v>
      </c>
      <c r="F282" s="41" t="s">
        <v>122</v>
      </c>
      <c r="G282" s="23" t="s">
        <v>1289</v>
      </c>
      <c r="H282" s="43" t="s">
        <v>1290</v>
      </c>
      <c r="I282" s="23" t="s">
        <v>1291</v>
      </c>
      <c r="J282" s="49">
        <v>0.2</v>
      </c>
      <c r="K282" s="23" t="s">
        <v>1287</v>
      </c>
      <c r="L282" s="56">
        <v>1</v>
      </c>
      <c r="M282" s="23" t="s">
        <v>1292</v>
      </c>
      <c r="N282" s="49">
        <v>1</v>
      </c>
      <c r="O282" s="49">
        <v>1</v>
      </c>
      <c r="P282" s="49">
        <v>1</v>
      </c>
      <c r="Q282" s="49">
        <v>1</v>
      </c>
      <c r="R282" s="49">
        <v>1</v>
      </c>
      <c r="S282" s="49">
        <v>1</v>
      </c>
      <c r="T282" s="49">
        <v>1</v>
      </c>
      <c r="U282" s="49">
        <v>1</v>
      </c>
      <c r="V282" s="49">
        <v>1</v>
      </c>
      <c r="W282" s="49">
        <v>1</v>
      </c>
      <c r="X282" s="49">
        <v>1</v>
      </c>
      <c r="Y282" s="49">
        <v>1</v>
      </c>
    </row>
    <row r="283" spans="1:25" ht="16.5" x14ac:dyDescent="0.3">
      <c r="A283" s="32">
        <v>280</v>
      </c>
      <c r="B283" s="32" t="s">
        <v>109</v>
      </c>
      <c r="C283" s="41" t="s">
        <v>111</v>
      </c>
      <c r="D283" s="23" t="s">
        <v>59</v>
      </c>
      <c r="E283" s="23" t="str">
        <f>VLOOKUP(D283,Parámetros!$B$3:$C$17,2,0)</f>
        <v>Misional</v>
      </c>
      <c r="F283" s="41" t="s">
        <v>122</v>
      </c>
      <c r="G283" s="23" t="s">
        <v>1293</v>
      </c>
      <c r="H283" s="43" t="s">
        <v>1294</v>
      </c>
      <c r="I283" s="23" t="s">
        <v>1295</v>
      </c>
      <c r="J283" s="49">
        <v>0.2</v>
      </c>
      <c r="K283" s="23" t="s">
        <v>1296</v>
      </c>
      <c r="L283" s="57">
        <f t="shared" si="14"/>
        <v>12</v>
      </c>
      <c r="M283" s="23" t="s">
        <v>232</v>
      </c>
      <c r="N283" s="32">
        <v>1</v>
      </c>
      <c r="O283" s="32">
        <v>1</v>
      </c>
      <c r="P283" s="32">
        <v>1</v>
      </c>
      <c r="Q283" s="32">
        <v>1</v>
      </c>
      <c r="R283" s="32">
        <v>1</v>
      </c>
      <c r="S283" s="32">
        <v>1</v>
      </c>
      <c r="T283" s="32">
        <v>1</v>
      </c>
      <c r="U283" s="32">
        <v>1</v>
      </c>
      <c r="V283" s="32">
        <v>1</v>
      </c>
      <c r="W283" s="32">
        <v>1</v>
      </c>
      <c r="X283" s="32">
        <v>1</v>
      </c>
      <c r="Y283" s="32">
        <v>1</v>
      </c>
    </row>
    <row r="284" spans="1:25" ht="16.5" x14ac:dyDescent="0.3">
      <c r="A284" s="32">
        <v>281</v>
      </c>
      <c r="B284" s="32" t="s">
        <v>109</v>
      </c>
      <c r="C284" s="41" t="s">
        <v>111</v>
      </c>
      <c r="D284" s="23" t="s">
        <v>59</v>
      </c>
      <c r="E284" s="23" t="str">
        <f>VLOOKUP(D284,Parámetros!$B$3:$C$17,2,0)</f>
        <v>Misional</v>
      </c>
      <c r="F284" s="41" t="s">
        <v>122</v>
      </c>
      <c r="G284" s="23" t="s">
        <v>1297</v>
      </c>
      <c r="H284" s="43" t="s">
        <v>1298</v>
      </c>
      <c r="I284" s="23" t="s">
        <v>1299</v>
      </c>
      <c r="J284" s="49">
        <v>0.18</v>
      </c>
      <c r="K284" s="23" t="s">
        <v>1300</v>
      </c>
      <c r="L284" s="57">
        <f t="shared" si="14"/>
        <v>11</v>
      </c>
      <c r="M284" s="23" t="s">
        <v>232</v>
      </c>
      <c r="N284" s="32" t="s">
        <v>108</v>
      </c>
      <c r="O284" s="32">
        <v>1</v>
      </c>
      <c r="P284" s="32">
        <v>1</v>
      </c>
      <c r="Q284" s="32">
        <v>1</v>
      </c>
      <c r="R284" s="32">
        <v>1</v>
      </c>
      <c r="S284" s="32">
        <v>1</v>
      </c>
      <c r="T284" s="32">
        <v>1</v>
      </c>
      <c r="U284" s="32">
        <v>1</v>
      </c>
      <c r="V284" s="32">
        <v>1</v>
      </c>
      <c r="W284" s="32">
        <v>1</v>
      </c>
      <c r="X284" s="32">
        <v>1</v>
      </c>
      <c r="Y284" s="32">
        <v>1</v>
      </c>
    </row>
    <row r="285" spans="1:25" ht="17.25" thickBot="1" x14ac:dyDescent="0.35">
      <c r="A285" s="32">
        <v>282</v>
      </c>
      <c r="B285" s="42" t="s">
        <v>109</v>
      </c>
      <c r="C285" s="59" t="s">
        <v>111</v>
      </c>
      <c r="D285" s="24" t="s">
        <v>59</v>
      </c>
      <c r="E285" s="24" t="str">
        <f>VLOOKUP(D285,Parámetros!$B$3:$C$17,2,0)</f>
        <v>Misional</v>
      </c>
      <c r="F285" s="59" t="s">
        <v>122</v>
      </c>
      <c r="G285" s="24" t="s">
        <v>1302</v>
      </c>
      <c r="H285" s="42" t="s">
        <v>1303</v>
      </c>
      <c r="I285" s="24" t="s">
        <v>1304</v>
      </c>
      <c r="J285" s="50">
        <v>0.22</v>
      </c>
      <c r="K285" s="24" t="s">
        <v>1301</v>
      </c>
      <c r="L285" s="58">
        <v>0.9</v>
      </c>
      <c r="M285" s="24" t="s">
        <v>1305</v>
      </c>
      <c r="N285" s="42" t="s">
        <v>108</v>
      </c>
      <c r="O285" s="36">
        <v>0</v>
      </c>
      <c r="P285" s="38">
        <v>0</v>
      </c>
      <c r="Q285" s="38">
        <v>0</v>
      </c>
      <c r="R285" s="38">
        <v>0</v>
      </c>
      <c r="S285" s="38">
        <v>0</v>
      </c>
      <c r="T285" s="50">
        <v>0.9</v>
      </c>
      <c r="U285" s="50">
        <v>0.9</v>
      </c>
      <c r="V285" s="50">
        <v>0.9</v>
      </c>
      <c r="W285" s="50">
        <v>0.9</v>
      </c>
      <c r="X285" s="50">
        <v>0.9</v>
      </c>
      <c r="Y285" s="50">
        <v>0.9</v>
      </c>
    </row>
    <row r="286" spans="1:25" thickTop="1" thickBot="1" x14ac:dyDescent="0.35">
      <c r="A286" s="32">
        <v>283</v>
      </c>
      <c r="B286" s="48" t="s">
        <v>114</v>
      </c>
      <c r="C286" s="40" t="s">
        <v>110</v>
      </c>
      <c r="D286" s="40" t="s">
        <v>59</v>
      </c>
      <c r="E286" s="40" t="str">
        <f>VLOOKUP(D286,Parámetros!$B$3:$C$17,2,0)</f>
        <v>Misional</v>
      </c>
      <c r="F286" s="52" t="s">
        <v>128</v>
      </c>
      <c r="G286" s="40" t="s">
        <v>251</v>
      </c>
      <c r="H286" s="48" t="s">
        <v>1306</v>
      </c>
      <c r="I286" s="40" t="s">
        <v>253</v>
      </c>
      <c r="J286" s="78">
        <v>0.06</v>
      </c>
      <c r="K286" s="40" t="s">
        <v>254</v>
      </c>
      <c r="L286" s="51">
        <f t="shared" si="14"/>
        <v>2</v>
      </c>
      <c r="M286" s="52" t="s">
        <v>255</v>
      </c>
      <c r="N286" s="48" t="s">
        <v>108</v>
      </c>
      <c r="O286" s="36">
        <v>0</v>
      </c>
      <c r="P286" s="38">
        <v>0</v>
      </c>
      <c r="Q286" s="38">
        <v>0</v>
      </c>
      <c r="R286" s="38">
        <v>0</v>
      </c>
      <c r="S286" s="38">
        <v>0</v>
      </c>
      <c r="T286" s="38">
        <v>0</v>
      </c>
      <c r="U286" s="38">
        <v>0</v>
      </c>
      <c r="V286" s="38">
        <v>0</v>
      </c>
      <c r="W286" s="38">
        <v>0</v>
      </c>
      <c r="X286" s="38">
        <v>0</v>
      </c>
      <c r="Y286" s="85">
        <v>2</v>
      </c>
    </row>
    <row r="287" spans="1:25" thickTop="1" thickBot="1" x14ac:dyDescent="0.35">
      <c r="A287" s="32">
        <v>284</v>
      </c>
      <c r="B287" s="48" t="s">
        <v>114</v>
      </c>
      <c r="C287" s="40" t="s">
        <v>111</v>
      </c>
      <c r="D287" s="40" t="s">
        <v>59</v>
      </c>
      <c r="E287" s="40" t="str">
        <f>VLOOKUP(D287,Parámetros!$B$3:$C$17,2,0)</f>
        <v>Misional</v>
      </c>
      <c r="F287" s="52" t="s">
        <v>152</v>
      </c>
      <c r="G287" s="40" t="s">
        <v>1307</v>
      </c>
      <c r="H287" s="48" t="s">
        <v>1308</v>
      </c>
      <c r="I287" s="40" t="s">
        <v>268</v>
      </c>
      <c r="J287" s="74">
        <v>0.08</v>
      </c>
      <c r="K287" s="40" t="s">
        <v>269</v>
      </c>
      <c r="L287" s="51">
        <f t="shared" si="14"/>
        <v>24</v>
      </c>
      <c r="M287" s="40" t="s">
        <v>270</v>
      </c>
      <c r="N287" s="48">
        <v>2</v>
      </c>
      <c r="O287" s="48">
        <v>2</v>
      </c>
      <c r="P287" s="48">
        <v>2</v>
      </c>
      <c r="Q287" s="48">
        <v>2</v>
      </c>
      <c r="R287" s="48">
        <v>2</v>
      </c>
      <c r="S287" s="48">
        <v>2</v>
      </c>
      <c r="T287" s="48">
        <v>2</v>
      </c>
      <c r="U287" s="48">
        <v>2</v>
      </c>
      <c r="V287" s="48">
        <v>2</v>
      </c>
      <c r="W287" s="48">
        <v>2</v>
      </c>
      <c r="X287" s="48">
        <v>2</v>
      </c>
      <c r="Y287" s="48">
        <v>2</v>
      </c>
    </row>
    <row r="288" spans="1:25" thickTop="1" thickBot="1" x14ac:dyDescent="0.35">
      <c r="A288" s="32">
        <v>285</v>
      </c>
      <c r="B288" s="66" t="s">
        <v>109</v>
      </c>
      <c r="C288" s="75" t="s">
        <v>111</v>
      </c>
      <c r="D288" s="29" t="s">
        <v>59</v>
      </c>
      <c r="E288" s="29" t="str">
        <f>VLOOKUP(D288,Parámetros!$B$3:$C$17,2,0)</f>
        <v>Misional</v>
      </c>
      <c r="F288" s="75" t="s">
        <v>124</v>
      </c>
      <c r="G288" s="29" t="s">
        <v>1309</v>
      </c>
      <c r="H288" s="66" t="s">
        <v>1310</v>
      </c>
      <c r="I288" s="29" t="s">
        <v>1311</v>
      </c>
      <c r="J288" s="138">
        <f>12/12</f>
        <v>1</v>
      </c>
      <c r="K288" s="29" t="s">
        <v>1312</v>
      </c>
      <c r="L288" s="79">
        <f t="shared" si="14"/>
        <v>12</v>
      </c>
      <c r="M288" s="29" t="s">
        <v>1313</v>
      </c>
      <c r="N288" s="66">
        <v>1</v>
      </c>
      <c r="O288" s="66">
        <v>1</v>
      </c>
      <c r="P288" s="66">
        <v>1</v>
      </c>
      <c r="Q288" s="66">
        <v>1</v>
      </c>
      <c r="R288" s="66">
        <v>1</v>
      </c>
      <c r="S288" s="66">
        <v>1</v>
      </c>
      <c r="T288" s="66">
        <v>1</v>
      </c>
      <c r="U288" s="66">
        <v>1</v>
      </c>
      <c r="V288" s="66">
        <v>1</v>
      </c>
      <c r="W288" s="66">
        <v>1</v>
      </c>
      <c r="X288" s="66">
        <v>1</v>
      </c>
      <c r="Y288" s="66">
        <v>1</v>
      </c>
    </row>
    <row r="289" spans="1:27" ht="18" customHeight="1" thickTop="1" thickBot="1" x14ac:dyDescent="0.35">
      <c r="A289" s="32">
        <v>286</v>
      </c>
      <c r="B289" s="48" t="s">
        <v>113</v>
      </c>
      <c r="C289" s="40" t="s">
        <v>14</v>
      </c>
      <c r="D289" s="40" t="s">
        <v>62</v>
      </c>
      <c r="E289" s="40" t="s">
        <v>24</v>
      </c>
      <c r="F289" s="40" t="s">
        <v>51</v>
      </c>
      <c r="G289" s="40" t="s">
        <v>1314</v>
      </c>
      <c r="H289" s="48" t="s">
        <v>1315</v>
      </c>
      <c r="I289" s="40" t="s">
        <v>1316</v>
      </c>
      <c r="J289" s="74">
        <v>0.5</v>
      </c>
      <c r="K289" s="40" t="s">
        <v>1317</v>
      </c>
      <c r="L289" s="51">
        <f t="shared" si="14"/>
        <v>800</v>
      </c>
      <c r="M289" s="40" t="s">
        <v>593</v>
      </c>
      <c r="N289" s="48" t="s">
        <v>108</v>
      </c>
      <c r="O289" s="36">
        <v>0</v>
      </c>
      <c r="P289" s="38">
        <v>0</v>
      </c>
      <c r="Q289" s="38">
        <v>0</v>
      </c>
      <c r="R289" s="38">
        <v>0</v>
      </c>
      <c r="S289" s="48">
        <v>200</v>
      </c>
      <c r="T289" s="48">
        <v>200</v>
      </c>
      <c r="U289" s="48">
        <v>200</v>
      </c>
      <c r="V289" s="48">
        <v>200</v>
      </c>
      <c r="W289" s="38">
        <v>0</v>
      </c>
      <c r="X289" s="38">
        <v>0</v>
      </c>
      <c r="Y289" s="38">
        <v>0</v>
      </c>
    </row>
    <row r="290" spans="1:27" ht="18" customHeight="1" thickTop="1" x14ac:dyDescent="0.3">
      <c r="A290" s="32">
        <v>287</v>
      </c>
      <c r="B290" s="43" t="s">
        <v>113</v>
      </c>
      <c r="C290" s="28" t="s">
        <v>14</v>
      </c>
      <c r="D290" s="28" t="s">
        <v>62</v>
      </c>
      <c r="E290" s="28" t="str">
        <f>VLOOKUP(D290,Parámetros!$B$3:$C$17,2,0)</f>
        <v>Misional</v>
      </c>
      <c r="F290" s="28" t="s">
        <v>39</v>
      </c>
      <c r="G290" s="28" t="s">
        <v>1318</v>
      </c>
      <c r="H290" s="43" t="s">
        <v>1319</v>
      </c>
      <c r="I290" s="28" t="s">
        <v>1320</v>
      </c>
      <c r="J290" s="80">
        <v>0.3</v>
      </c>
      <c r="K290" s="55" t="s">
        <v>1321</v>
      </c>
      <c r="L290" s="54">
        <f t="shared" si="14"/>
        <v>3</v>
      </c>
      <c r="M290" s="28" t="s">
        <v>478</v>
      </c>
      <c r="N290" s="43" t="s">
        <v>108</v>
      </c>
      <c r="O290" s="36">
        <v>0</v>
      </c>
      <c r="P290" s="43">
        <v>1</v>
      </c>
      <c r="Q290" s="38">
        <v>0</v>
      </c>
      <c r="R290" s="38">
        <v>0</v>
      </c>
      <c r="S290" s="43">
        <v>1</v>
      </c>
      <c r="T290" s="38">
        <v>0</v>
      </c>
      <c r="U290" s="38">
        <v>0</v>
      </c>
      <c r="V290" s="43">
        <v>1</v>
      </c>
      <c r="W290" s="38">
        <v>0</v>
      </c>
      <c r="X290" s="38">
        <v>0</v>
      </c>
      <c r="Y290" s="38">
        <v>0</v>
      </c>
    </row>
    <row r="291" spans="1:27" ht="18" customHeight="1" x14ac:dyDescent="0.3">
      <c r="A291" s="32">
        <v>288</v>
      </c>
      <c r="B291" s="32" t="s">
        <v>113</v>
      </c>
      <c r="C291" s="23" t="s">
        <v>14</v>
      </c>
      <c r="D291" s="23" t="s">
        <v>62</v>
      </c>
      <c r="E291" s="23" t="str">
        <f>VLOOKUP(D291,Parámetros!$B$3:$C$17,2,0)</f>
        <v>Misional</v>
      </c>
      <c r="F291" s="23" t="s">
        <v>39</v>
      </c>
      <c r="G291" s="23" t="s">
        <v>1322</v>
      </c>
      <c r="H291" s="43" t="s">
        <v>1323</v>
      </c>
      <c r="I291" s="23" t="s">
        <v>1324</v>
      </c>
      <c r="J291" s="49">
        <v>0.3</v>
      </c>
      <c r="K291" s="41" t="s">
        <v>1325</v>
      </c>
      <c r="L291" s="56">
        <f t="shared" si="14"/>
        <v>1</v>
      </c>
      <c r="M291" s="23" t="s">
        <v>1326</v>
      </c>
      <c r="N291" s="32" t="s">
        <v>108</v>
      </c>
      <c r="O291" s="36">
        <v>0</v>
      </c>
      <c r="P291" s="38">
        <v>0</v>
      </c>
      <c r="Q291" s="38">
        <v>0</v>
      </c>
      <c r="R291" s="38">
        <v>0</v>
      </c>
      <c r="S291" s="38">
        <v>0</v>
      </c>
      <c r="T291" s="49">
        <v>0.3</v>
      </c>
      <c r="U291" s="49">
        <v>0.7</v>
      </c>
      <c r="V291" s="38">
        <v>0</v>
      </c>
      <c r="W291" s="38">
        <v>0</v>
      </c>
      <c r="X291" s="38">
        <v>0</v>
      </c>
      <c r="Y291" s="38">
        <v>0</v>
      </c>
    </row>
    <row r="292" spans="1:27" ht="18" customHeight="1" thickBot="1" x14ac:dyDescent="0.35">
      <c r="A292" s="32">
        <v>289</v>
      </c>
      <c r="B292" s="42" t="s">
        <v>113</v>
      </c>
      <c r="C292" s="24" t="s">
        <v>14</v>
      </c>
      <c r="D292" s="24" t="s">
        <v>62</v>
      </c>
      <c r="E292" s="24" t="str">
        <f>VLOOKUP(D292,Parámetros!$B$3:$C$17,2,0)</f>
        <v>Misional</v>
      </c>
      <c r="F292" s="24" t="s">
        <v>39</v>
      </c>
      <c r="G292" s="24" t="s">
        <v>1327</v>
      </c>
      <c r="H292" s="42" t="s">
        <v>1328</v>
      </c>
      <c r="I292" s="24" t="s">
        <v>1329</v>
      </c>
      <c r="J292" s="50">
        <v>0.4</v>
      </c>
      <c r="K292" s="59" t="s">
        <v>640</v>
      </c>
      <c r="L292" s="42">
        <f t="shared" si="14"/>
        <v>1</v>
      </c>
      <c r="M292" s="24" t="s">
        <v>640</v>
      </c>
      <c r="N292" s="42" t="s">
        <v>108</v>
      </c>
      <c r="O292" s="36">
        <v>0</v>
      </c>
      <c r="P292" s="38">
        <v>0</v>
      </c>
      <c r="Q292" s="38">
        <v>0</v>
      </c>
      <c r="R292" s="38">
        <v>0</v>
      </c>
      <c r="S292" s="38">
        <v>0</v>
      </c>
      <c r="T292" s="38">
        <v>0</v>
      </c>
      <c r="U292" s="38">
        <v>0</v>
      </c>
      <c r="V292" s="38">
        <v>0</v>
      </c>
      <c r="W292" s="38">
        <v>0</v>
      </c>
      <c r="X292" s="42">
        <v>1</v>
      </c>
      <c r="Y292" s="38">
        <v>0</v>
      </c>
    </row>
    <row r="293" spans="1:27" ht="18" customHeight="1" thickTop="1" x14ac:dyDescent="0.3">
      <c r="A293" s="32">
        <v>290</v>
      </c>
      <c r="B293" s="43" t="s">
        <v>113</v>
      </c>
      <c r="C293" s="28" t="s">
        <v>14</v>
      </c>
      <c r="D293" s="28" t="s">
        <v>62</v>
      </c>
      <c r="E293" s="28" t="str">
        <f>VLOOKUP(D293,Parámetros!$B$3:$C$17,2,0)</f>
        <v>Misional</v>
      </c>
      <c r="F293" s="28" t="s">
        <v>43</v>
      </c>
      <c r="G293" s="28" t="s">
        <v>1330</v>
      </c>
      <c r="H293" s="43" t="s">
        <v>1331</v>
      </c>
      <c r="I293" s="28" t="s">
        <v>1332</v>
      </c>
      <c r="J293" s="80">
        <v>0.3</v>
      </c>
      <c r="K293" s="28" t="s">
        <v>1333</v>
      </c>
      <c r="L293" s="54">
        <f t="shared" si="14"/>
        <v>15000</v>
      </c>
      <c r="M293" s="28" t="s">
        <v>1334</v>
      </c>
      <c r="N293" s="43" t="s">
        <v>108</v>
      </c>
      <c r="O293" s="36">
        <v>0</v>
      </c>
      <c r="P293" s="38">
        <v>0</v>
      </c>
      <c r="Q293" s="38">
        <v>0</v>
      </c>
      <c r="R293" s="38">
        <v>0</v>
      </c>
      <c r="S293" s="43">
        <f>15000*5/100</f>
        <v>750</v>
      </c>
      <c r="T293" s="43">
        <f>15000*10/100</f>
        <v>1500</v>
      </c>
      <c r="U293" s="43">
        <f>15000*15/100</f>
        <v>2250</v>
      </c>
      <c r="V293" s="43">
        <f>15000*20/100</f>
        <v>3000</v>
      </c>
      <c r="W293" s="43">
        <f>15000*25/100</f>
        <v>3750</v>
      </c>
      <c r="X293" s="43">
        <f>15000*25/100</f>
        <v>3750</v>
      </c>
      <c r="Y293" s="38">
        <v>0</v>
      </c>
    </row>
    <row r="294" spans="1:27" ht="18" customHeight="1" x14ac:dyDescent="0.3">
      <c r="A294" s="32">
        <v>291</v>
      </c>
      <c r="B294" s="32" t="s">
        <v>113</v>
      </c>
      <c r="C294" s="23" t="s">
        <v>14</v>
      </c>
      <c r="D294" s="23" t="s">
        <v>62</v>
      </c>
      <c r="E294" s="23" t="str">
        <f>VLOOKUP(D294,Parámetros!$B$3:$C$17,2,0)</f>
        <v>Misional</v>
      </c>
      <c r="F294" s="23" t="s">
        <v>43</v>
      </c>
      <c r="G294" s="23" t="s">
        <v>1335</v>
      </c>
      <c r="H294" s="43" t="s">
        <v>1336</v>
      </c>
      <c r="I294" s="23" t="s">
        <v>1337</v>
      </c>
      <c r="J294" s="49">
        <v>0.2</v>
      </c>
      <c r="K294" s="23" t="s">
        <v>1338</v>
      </c>
      <c r="L294" s="57">
        <f t="shared" si="14"/>
        <v>190</v>
      </c>
      <c r="M294" s="23" t="s">
        <v>1339</v>
      </c>
      <c r="N294" s="32" t="s">
        <v>108</v>
      </c>
      <c r="O294" s="36">
        <v>0</v>
      </c>
      <c r="P294" s="38">
        <v>0</v>
      </c>
      <c r="Q294" s="38">
        <v>0</v>
      </c>
      <c r="R294" s="38">
        <v>0</v>
      </c>
      <c r="S294" s="38">
        <v>0</v>
      </c>
      <c r="T294" s="32">
        <f>190*8/100</f>
        <v>15.2</v>
      </c>
      <c r="U294" s="32">
        <f>190*19/100</f>
        <v>36.1</v>
      </c>
      <c r="V294" s="32">
        <f>190*24/100</f>
        <v>45.6</v>
      </c>
      <c r="W294" s="32">
        <f>190*24/100</f>
        <v>45.6</v>
      </c>
      <c r="X294" s="32">
        <f>190*25/100</f>
        <v>47.5</v>
      </c>
      <c r="Y294" s="38">
        <v>0</v>
      </c>
      <c r="AA294" s="110"/>
    </row>
    <row r="295" spans="1:27" ht="18" customHeight="1" x14ac:dyDescent="0.3">
      <c r="A295" s="32">
        <v>292</v>
      </c>
      <c r="B295" s="32" t="s">
        <v>113</v>
      </c>
      <c r="C295" s="23" t="s">
        <v>14</v>
      </c>
      <c r="D295" s="23" t="s">
        <v>62</v>
      </c>
      <c r="E295" s="23" t="str">
        <f>VLOOKUP(D295,Parámetros!$B$3:$C$17,2,0)</f>
        <v>Misional</v>
      </c>
      <c r="F295" s="23" t="s">
        <v>43</v>
      </c>
      <c r="G295" s="23" t="s">
        <v>1340</v>
      </c>
      <c r="H295" s="43" t="s">
        <v>1341</v>
      </c>
      <c r="I295" s="23" t="s">
        <v>1342</v>
      </c>
      <c r="J295" s="49">
        <v>0.15</v>
      </c>
      <c r="K295" s="23" t="s">
        <v>1343</v>
      </c>
      <c r="L295" s="57">
        <f t="shared" si="14"/>
        <v>56.989999999999995</v>
      </c>
      <c r="M295" s="23" t="s">
        <v>1339</v>
      </c>
      <c r="N295" s="32" t="s">
        <v>108</v>
      </c>
      <c r="O295" s="36">
        <v>0</v>
      </c>
      <c r="P295" s="38">
        <v>0</v>
      </c>
      <c r="Q295" s="38">
        <v>0</v>
      </c>
      <c r="R295" s="38">
        <v>0</v>
      </c>
      <c r="S295" s="38">
        <v>0</v>
      </c>
      <c r="T295" s="32">
        <v>3.5</v>
      </c>
      <c r="U295" s="32">
        <v>14.3</v>
      </c>
      <c r="V295" s="32">
        <f>+V294*30/100</f>
        <v>13.68</v>
      </c>
      <c r="W295" s="32">
        <f>+W294*30/100</f>
        <v>13.68</v>
      </c>
      <c r="X295" s="32">
        <v>11.83</v>
      </c>
      <c r="Y295" s="38">
        <v>0</v>
      </c>
    </row>
    <row r="296" spans="1:27" ht="18" customHeight="1" x14ac:dyDescent="0.3">
      <c r="A296" s="32">
        <v>293</v>
      </c>
      <c r="B296" s="32" t="s">
        <v>113</v>
      </c>
      <c r="C296" s="23" t="s">
        <v>14</v>
      </c>
      <c r="D296" s="23" t="s">
        <v>62</v>
      </c>
      <c r="E296" s="23" t="str">
        <f>VLOOKUP(D296,Parámetros!$B$3:$C$17,2,0)</f>
        <v>Misional</v>
      </c>
      <c r="F296" s="23" t="s">
        <v>43</v>
      </c>
      <c r="G296" s="23" t="s">
        <v>1344</v>
      </c>
      <c r="H296" s="43" t="s">
        <v>1345</v>
      </c>
      <c r="I296" s="23" t="s">
        <v>1344</v>
      </c>
      <c r="J296" s="49">
        <v>0.15</v>
      </c>
      <c r="K296" s="23" t="s">
        <v>1346</v>
      </c>
      <c r="L296" s="57">
        <f t="shared" si="14"/>
        <v>133</v>
      </c>
      <c r="M296" s="23" t="s">
        <v>1339</v>
      </c>
      <c r="N296" s="32" t="s">
        <v>108</v>
      </c>
      <c r="O296" s="36">
        <v>0</v>
      </c>
      <c r="P296" s="38">
        <v>0</v>
      </c>
      <c r="Q296" s="32">
        <v>16.600000000000001</v>
      </c>
      <c r="R296" s="32">
        <v>16.600000000000001</v>
      </c>
      <c r="S296" s="32">
        <v>16.600000000000001</v>
      </c>
      <c r="T296" s="32">
        <v>16.600000000000001</v>
      </c>
      <c r="U296" s="32">
        <v>16.600000000000001</v>
      </c>
      <c r="V296" s="32">
        <v>16.600000000000001</v>
      </c>
      <c r="W296" s="32">
        <v>16.600000000000001</v>
      </c>
      <c r="X296" s="32">
        <v>16.8</v>
      </c>
      <c r="Y296" s="38">
        <v>0</v>
      </c>
    </row>
    <row r="297" spans="1:27" ht="18" customHeight="1" x14ac:dyDescent="0.3">
      <c r="A297" s="32">
        <v>294</v>
      </c>
      <c r="B297" s="32" t="s">
        <v>113</v>
      </c>
      <c r="C297" s="23" t="s">
        <v>14</v>
      </c>
      <c r="D297" s="23" t="s">
        <v>62</v>
      </c>
      <c r="E297" s="23" t="str">
        <f>VLOOKUP(D297,Parámetros!$B$3:$C$17,2,0)</f>
        <v>Misional</v>
      </c>
      <c r="F297" s="23" t="s">
        <v>43</v>
      </c>
      <c r="G297" s="23" t="s">
        <v>1347</v>
      </c>
      <c r="H297" s="43" t="s">
        <v>1348</v>
      </c>
      <c r="I297" s="23" t="s">
        <v>1349</v>
      </c>
      <c r="J297" s="49">
        <v>0.04</v>
      </c>
      <c r="K297" s="23" t="s">
        <v>1350</v>
      </c>
      <c r="L297" s="57">
        <f t="shared" si="14"/>
        <v>2</v>
      </c>
      <c r="M297" s="23" t="s">
        <v>1351</v>
      </c>
      <c r="N297" s="32" t="s">
        <v>108</v>
      </c>
      <c r="O297" s="36">
        <v>0</v>
      </c>
      <c r="P297" s="38">
        <v>0</v>
      </c>
      <c r="Q297" s="38">
        <v>0</v>
      </c>
      <c r="R297" s="38">
        <v>0</v>
      </c>
      <c r="S297" s="32">
        <v>1</v>
      </c>
      <c r="T297" s="38">
        <v>0</v>
      </c>
      <c r="U297" s="38">
        <v>0</v>
      </c>
      <c r="V297" s="38">
        <v>0</v>
      </c>
      <c r="W297" s="32">
        <v>1</v>
      </c>
      <c r="X297" s="38">
        <v>0</v>
      </c>
      <c r="Y297" s="38">
        <v>0</v>
      </c>
    </row>
    <row r="298" spans="1:27" ht="18" customHeight="1" x14ac:dyDescent="0.3">
      <c r="A298" s="32">
        <v>295</v>
      </c>
      <c r="B298" s="32" t="s">
        <v>113</v>
      </c>
      <c r="C298" s="23" t="s">
        <v>14</v>
      </c>
      <c r="D298" s="23" t="s">
        <v>62</v>
      </c>
      <c r="E298" s="23" t="str">
        <f>VLOOKUP(D298,Parámetros!$B$3:$C$17,2,0)</f>
        <v>Misional</v>
      </c>
      <c r="F298" s="23" t="s">
        <v>43</v>
      </c>
      <c r="G298" s="23" t="s">
        <v>1352</v>
      </c>
      <c r="H298" s="43" t="s">
        <v>1353</v>
      </c>
      <c r="I298" s="23" t="s">
        <v>1352</v>
      </c>
      <c r="J298" s="49">
        <v>0.02</v>
      </c>
      <c r="K298" s="23" t="s">
        <v>1354</v>
      </c>
      <c r="L298" s="57">
        <f t="shared" si="14"/>
        <v>12</v>
      </c>
      <c r="M298" s="23" t="s">
        <v>232</v>
      </c>
      <c r="N298" s="32">
        <v>1</v>
      </c>
      <c r="O298" s="32">
        <v>1</v>
      </c>
      <c r="P298" s="32">
        <v>1</v>
      </c>
      <c r="Q298" s="32">
        <v>1</v>
      </c>
      <c r="R298" s="32">
        <v>1</v>
      </c>
      <c r="S298" s="32">
        <v>1</v>
      </c>
      <c r="T298" s="32">
        <v>1</v>
      </c>
      <c r="U298" s="32">
        <v>1</v>
      </c>
      <c r="V298" s="32">
        <v>1</v>
      </c>
      <c r="W298" s="32">
        <v>1</v>
      </c>
      <c r="X298" s="32">
        <v>1</v>
      </c>
      <c r="Y298" s="32">
        <v>1</v>
      </c>
    </row>
    <row r="299" spans="1:27" ht="18" customHeight="1" x14ac:dyDescent="0.3">
      <c r="A299" s="32">
        <v>296</v>
      </c>
      <c r="B299" s="32" t="s">
        <v>113</v>
      </c>
      <c r="C299" s="23" t="s">
        <v>14</v>
      </c>
      <c r="D299" s="23" t="s">
        <v>62</v>
      </c>
      <c r="E299" s="23" t="str">
        <f>VLOOKUP(D299,Parámetros!$B$3:$C$17,2,0)</f>
        <v>Misional</v>
      </c>
      <c r="F299" s="23" t="s">
        <v>43</v>
      </c>
      <c r="G299" s="23" t="s">
        <v>1355</v>
      </c>
      <c r="H299" s="43" t="s">
        <v>1356</v>
      </c>
      <c r="I299" s="23" t="s">
        <v>1355</v>
      </c>
      <c r="J299" s="49">
        <v>0.02</v>
      </c>
      <c r="K299" s="23" t="s">
        <v>1357</v>
      </c>
      <c r="L299" s="57">
        <f t="shared" si="14"/>
        <v>1</v>
      </c>
      <c r="M299" s="23" t="s">
        <v>232</v>
      </c>
      <c r="N299" s="32" t="s">
        <v>108</v>
      </c>
      <c r="O299" s="36">
        <v>0</v>
      </c>
      <c r="P299" s="32">
        <v>1</v>
      </c>
      <c r="Q299" s="38">
        <v>0</v>
      </c>
      <c r="R299" s="38">
        <v>0</v>
      </c>
      <c r="S299" s="38">
        <v>0</v>
      </c>
      <c r="T299" s="38">
        <v>0</v>
      </c>
      <c r="U299" s="38">
        <v>0</v>
      </c>
      <c r="V299" s="38">
        <v>0</v>
      </c>
      <c r="W299" s="38">
        <v>0</v>
      </c>
      <c r="X299" s="38">
        <v>0</v>
      </c>
      <c r="Y299" s="38">
        <v>0</v>
      </c>
    </row>
    <row r="300" spans="1:27" ht="18" customHeight="1" x14ac:dyDescent="0.3">
      <c r="A300" s="32">
        <v>297</v>
      </c>
      <c r="B300" s="32" t="s">
        <v>113</v>
      </c>
      <c r="C300" s="23" t="s">
        <v>14</v>
      </c>
      <c r="D300" s="23" t="s">
        <v>62</v>
      </c>
      <c r="E300" s="23" t="str">
        <f>VLOOKUP(D300,Parámetros!$B$3:$C$17,2,0)</f>
        <v>Misional</v>
      </c>
      <c r="F300" s="23" t="s">
        <v>43</v>
      </c>
      <c r="G300" s="23" t="s">
        <v>1358</v>
      </c>
      <c r="H300" s="43" t="s">
        <v>1359</v>
      </c>
      <c r="I300" s="23" t="s">
        <v>1358</v>
      </c>
      <c r="J300" s="49">
        <v>0.02</v>
      </c>
      <c r="K300" s="23" t="s">
        <v>1360</v>
      </c>
      <c r="L300" s="57">
        <f t="shared" si="14"/>
        <v>3</v>
      </c>
      <c r="M300" s="23" t="s">
        <v>217</v>
      </c>
      <c r="N300" s="32" t="s">
        <v>108</v>
      </c>
      <c r="O300" s="32">
        <v>1</v>
      </c>
      <c r="P300" s="38">
        <v>0</v>
      </c>
      <c r="Q300" s="38">
        <v>0</v>
      </c>
      <c r="R300" s="32">
        <v>1</v>
      </c>
      <c r="S300" s="38">
        <v>0</v>
      </c>
      <c r="T300" s="38">
        <v>0</v>
      </c>
      <c r="U300" s="32">
        <v>1</v>
      </c>
      <c r="V300" s="38">
        <v>0</v>
      </c>
      <c r="W300" s="38">
        <v>0</v>
      </c>
      <c r="X300" s="38">
        <v>0</v>
      </c>
      <c r="Y300" s="38">
        <v>0</v>
      </c>
    </row>
    <row r="301" spans="1:27" ht="18" customHeight="1" thickBot="1" x14ac:dyDescent="0.35">
      <c r="A301" s="32">
        <v>298</v>
      </c>
      <c r="B301" s="42" t="s">
        <v>113</v>
      </c>
      <c r="C301" s="24" t="s">
        <v>110</v>
      </c>
      <c r="D301" s="24" t="s">
        <v>62</v>
      </c>
      <c r="E301" s="24" t="s">
        <v>24</v>
      </c>
      <c r="F301" s="24" t="s">
        <v>43</v>
      </c>
      <c r="G301" s="24" t="s">
        <v>1361</v>
      </c>
      <c r="H301" s="42" t="s">
        <v>1362</v>
      </c>
      <c r="I301" s="24" t="s">
        <v>1363</v>
      </c>
      <c r="J301" s="50">
        <v>0.1</v>
      </c>
      <c r="K301" s="24" t="s">
        <v>1364</v>
      </c>
      <c r="L301" s="60">
        <f t="shared" si="14"/>
        <v>1000</v>
      </c>
      <c r="M301" s="24" t="s">
        <v>1365</v>
      </c>
      <c r="N301" s="42" t="s">
        <v>108</v>
      </c>
      <c r="O301" s="36">
        <v>0</v>
      </c>
      <c r="P301" s="38">
        <v>0</v>
      </c>
      <c r="Q301" s="38">
        <v>0</v>
      </c>
      <c r="R301" s="38">
        <v>0</v>
      </c>
      <c r="S301" s="38">
        <v>0</v>
      </c>
      <c r="T301" s="38">
        <v>0</v>
      </c>
      <c r="U301" s="38">
        <v>0</v>
      </c>
      <c r="V301" s="42">
        <v>300</v>
      </c>
      <c r="W301" s="42">
        <v>300</v>
      </c>
      <c r="X301" s="42">
        <v>400</v>
      </c>
      <c r="Y301" s="38">
        <v>0</v>
      </c>
    </row>
    <row r="302" spans="1:27" ht="18" customHeight="1" thickTop="1" thickBot="1" x14ac:dyDescent="0.35">
      <c r="A302" s="32">
        <v>299</v>
      </c>
      <c r="B302" s="48" t="s">
        <v>114</v>
      </c>
      <c r="C302" s="40" t="s">
        <v>110</v>
      </c>
      <c r="D302" s="40" t="s">
        <v>62</v>
      </c>
      <c r="E302" s="40" t="s">
        <v>24</v>
      </c>
      <c r="F302" s="52" t="s">
        <v>128</v>
      </c>
      <c r="G302" s="40" t="s">
        <v>251</v>
      </c>
      <c r="H302" s="48" t="s">
        <v>1366</v>
      </c>
      <c r="I302" s="40" t="s">
        <v>253</v>
      </c>
      <c r="J302" s="78">
        <v>0.06</v>
      </c>
      <c r="K302" s="40" t="s">
        <v>254</v>
      </c>
      <c r="L302" s="51">
        <f t="shared" si="14"/>
        <v>2</v>
      </c>
      <c r="M302" s="52" t="s">
        <v>255</v>
      </c>
      <c r="N302" s="48" t="s">
        <v>108</v>
      </c>
      <c r="O302" s="36">
        <v>0</v>
      </c>
      <c r="P302" s="38">
        <v>0</v>
      </c>
      <c r="Q302" s="38">
        <v>0</v>
      </c>
      <c r="R302" s="38">
        <v>0</v>
      </c>
      <c r="S302" s="38">
        <v>0</v>
      </c>
      <c r="T302" s="38">
        <v>0</v>
      </c>
      <c r="U302" s="38">
        <v>0</v>
      </c>
      <c r="V302" s="38">
        <v>0</v>
      </c>
      <c r="W302" s="38">
        <v>0</v>
      </c>
      <c r="X302" s="38">
        <v>0</v>
      </c>
      <c r="Y302" s="85">
        <v>2</v>
      </c>
    </row>
    <row r="303" spans="1:27" s="2" customFormat="1" ht="18" customHeight="1" thickTop="1" thickBot="1" x14ac:dyDescent="0.35">
      <c r="A303" s="32">
        <v>300</v>
      </c>
      <c r="B303" s="48" t="s">
        <v>114</v>
      </c>
      <c r="C303" s="40" t="s">
        <v>111</v>
      </c>
      <c r="D303" s="40" t="s">
        <v>62</v>
      </c>
      <c r="E303" s="40" t="str">
        <f>VLOOKUP(D303,Parámetros!$B$3:$C$17,2,0)</f>
        <v>Misional</v>
      </c>
      <c r="F303" s="52" t="s">
        <v>152</v>
      </c>
      <c r="G303" s="40" t="s">
        <v>1367</v>
      </c>
      <c r="H303" s="48" t="s">
        <v>1368</v>
      </c>
      <c r="I303" s="40" t="s">
        <v>268</v>
      </c>
      <c r="J303" s="74">
        <v>0.08</v>
      </c>
      <c r="K303" s="40" t="s">
        <v>269</v>
      </c>
      <c r="L303" s="51">
        <f t="shared" si="14"/>
        <v>24</v>
      </c>
      <c r="M303" s="40" t="s">
        <v>270</v>
      </c>
      <c r="N303" s="48">
        <v>2</v>
      </c>
      <c r="O303" s="48">
        <v>2</v>
      </c>
      <c r="P303" s="48">
        <v>2</v>
      </c>
      <c r="Q303" s="48">
        <v>2</v>
      </c>
      <c r="R303" s="48">
        <v>2</v>
      </c>
      <c r="S303" s="48">
        <v>2</v>
      </c>
      <c r="T303" s="48">
        <v>2</v>
      </c>
      <c r="U303" s="48">
        <v>2</v>
      </c>
      <c r="V303" s="48">
        <v>2</v>
      </c>
      <c r="W303" s="48">
        <v>2</v>
      </c>
      <c r="X303" s="48">
        <v>2</v>
      </c>
      <c r="Y303" s="48">
        <v>2</v>
      </c>
      <c r="Z303" s="20"/>
    </row>
    <row r="304" spans="1:27" ht="18" customHeight="1" thickTop="1" x14ac:dyDescent="0.3">
      <c r="J304" s="25"/>
      <c r="K304" s="25"/>
      <c r="L304" s="25"/>
    </row>
    <row r="305" spans="9:12" ht="18" customHeight="1" x14ac:dyDescent="0.3">
      <c r="J305" s="25"/>
      <c r="K305" s="25"/>
      <c r="L305" s="25"/>
    </row>
    <row r="306" spans="9:12" ht="18" customHeight="1" x14ac:dyDescent="0.3">
      <c r="J306" s="25"/>
      <c r="K306" s="25"/>
      <c r="L306" s="25"/>
    </row>
    <row r="307" spans="9:12" ht="18" customHeight="1" x14ac:dyDescent="0.3">
      <c r="J307" s="25"/>
      <c r="K307" s="25"/>
      <c r="L307" s="25"/>
    </row>
    <row r="308" spans="9:12" ht="18" customHeight="1" x14ac:dyDescent="0.3">
      <c r="I308" s="113"/>
    </row>
  </sheetData>
  <autoFilter ref="A3:Z303" xr:uid="{7EF98689-39EA-4EB8-ACBF-A23B44447694}"/>
  <mergeCells count="1">
    <mergeCell ref="A1:Y1"/>
  </mergeCells>
  <dataValidations count="1">
    <dataValidation allowBlank="1" showInputMessage="1" showErrorMessage="1" prompt="Actualice la numeración de las acciones de acuerdo al número de objetivos y acciones formuladas en el documento CONPES._x000a__x000a_La actualización corresponde sólo al número de la acción, por ejemplo &quot;Acción 1.1&quot;." sqref="F8:F10 F113:F116 F268:F269" xr:uid="{27CC7035-7C17-4F5C-8FF2-FDD9C335E7C8}"/>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8194B403-6E1F-450F-AE7B-5137A2197987}">
          <x14:formula1>
            <xm:f>'D:\AGOMEZ\Planeación\2019\Plan de Acción\[CPE_PLAN_ACCIÓN_2019.xlsx]2. ACTIVIDADES'!#REF!</xm:f>
          </x14:formula1>
          <xm:sqref>I88:I91 G190 G183:G188</xm:sqref>
        </x14:dataValidation>
        <x14:dataValidation type="list" allowBlank="1" showInputMessage="1" showErrorMessage="1" xr:uid="{0CC490C5-170F-441E-B62A-916E930087D4}">
          <x14:formula1>
            <xm:f>'E:\Planeacion estrategica 2020\[CPE_PLAN_ACCION_2019 V3 (003).xlsx]2. ACTIVIDADES'!#REF!</xm:f>
          </x14:formula1>
          <xm:sqref>G162 G167</xm:sqref>
        </x14:dataValidation>
        <x14:dataValidation type="list" allowBlank="1" showInputMessage="1" showErrorMessage="1" xr:uid="{2A94751E-888E-4D5D-93F3-5C2162ABC13B}">
          <x14:formula1>
            <xm:f>Parámetros!$A$3:$A$6</xm:f>
          </x14:formula1>
          <xm:sqref>C305:C1048576</xm:sqref>
        </x14:dataValidation>
        <x14:dataValidation type="list" allowBlank="1" showInputMessage="1" showErrorMessage="1" xr:uid="{DC7EF054-D7B9-4E97-BCDB-67346FA78B63}">
          <x14:formula1>
            <xm:f>Parámetros!$E$12:$E$99</xm:f>
          </x14:formula1>
          <xm:sqref>F288:F293 F305:F1048576 F249:F250 F263:F286 F252:F259</xm:sqref>
        </x14:dataValidation>
        <x14:dataValidation type="list" allowBlank="1" showInputMessage="1" showErrorMessage="1" xr:uid="{BDA79B18-0721-4BB7-82C1-8395F46848CB}">
          <x14:formula1>
            <xm:f>Parámetros!$B$3:$B$16</xm:f>
          </x14:formula1>
          <xm:sqref>D305:D1048576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8C601D92693B34EADE4B7B7E095DDC6" ma:contentTypeVersion="12" ma:contentTypeDescription="Crear nuevo documento." ma:contentTypeScope="" ma:versionID="9cf91e52b76b96c7ce099ede3f412a39">
  <xsd:schema xmlns:xsd="http://www.w3.org/2001/XMLSchema" xmlns:xs="http://www.w3.org/2001/XMLSchema" xmlns:p="http://schemas.microsoft.com/office/2006/metadata/properties" xmlns:ns2="7ca94a3b-696c-4948-bbdb-e34d93fc6265" xmlns:ns3="954eff69-d544-4153-acd2-f0903a2d9d97" targetNamespace="http://schemas.microsoft.com/office/2006/metadata/properties" ma:root="true" ma:fieldsID="fd2260988809c58eebd67c73dbf8f0e5" ns2:_="" ns3:_="">
    <xsd:import namespace="7ca94a3b-696c-4948-bbdb-e34d93fc6265"/>
    <xsd:import namespace="954eff69-d544-4153-acd2-f0903a2d9d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a94a3b-696c-4948-bbdb-e34d93fc62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4eff69-d544-4153-acd2-f0903a2d9d97"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83B08C-659B-4EC4-85D4-FFB40D5A96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a94a3b-696c-4948-bbdb-e34d93fc6265"/>
    <ds:schemaRef ds:uri="954eff69-d544-4153-acd2-f0903a2d9d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7838E3-B85D-4303-8290-2F3B019E7DC3}">
  <ds:schemaRefs>
    <ds:schemaRef ds:uri="http://schemas.microsoft.com/sharepoint/v3/contenttype/forms"/>
  </ds:schemaRefs>
</ds:datastoreItem>
</file>

<file path=customXml/itemProps3.xml><?xml version="1.0" encoding="utf-8"?>
<ds:datastoreItem xmlns:ds="http://schemas.openxmlformats.org/officeDocument/2006/customXml" ds:itemID="{DEA3AC52-6EFB-460A-9760-6B57F10849A5}">
  <ds:schemaRefs>
    <ds:schemaRef ds:uri="http://schemas.microsoft.com/office/2006/metadata/properties"/>
    <ds:schemaRef ds:uri="954eff69-d544-4153-acd2-f0903a2d9d97"/>
    <ds:schemaRef ds:uri="http://schemas.openxmlformats.org/package/2006/metadata/core-properties"/>
    <ds:schemaRef ds:uri="http://purl.org/dc/terms/"/>
    <ds:schemaRef ds:uri="http://schemas.microsoft.com/office/infopath/2007/PartnerControls"/>
    <ds:schemaRef ds:uri="http://www.w3.org/XML/1998/namespace"/>
    <ds:schemaRef ds:uri="http://schemas.microsoft.com/office/2006/documentManagement/types"/>
    <ds:schemaRef ds:uri="http://purl.org/dc/elements/1.1/"/>
    <ds:schemaRef ds:uri="7ca94a3b-696c-4948-bbdb-e34d93fc626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Parámetros</vt:lpstr>
      <vt:lpstr>OBJETIVOS ESTRATEGICOS</vt:lpstr>
      <vt:lpstr>INICIATIVAS</vt:lpstr>
      <vt:lpstr>LINEAS DE ACCIÓN</vt:lpstr>
      <vt:lpstr>PLAN DE ACCION</vt:lpstr>
    </vt:vector>
  </TitlesOfParts>
  <Manager/>
  <Company>Computadores para Educar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Gutierrez</dc:creator>
  <cp:keywords/>
  <dc:description/>
  <cp:lastModifiedBy>Aida Vanessa Gomez Espinosa</cp:lastModifiedBy>
  <cp:revision/>
  <dcterms:created xsi:type="dcterms:W3CDTF">2019-10-22T21:09:24Z</dcterms:created>
  <dcterms:modified xsi:type="dcterms:W3CDTF">2020-11-16T16:56:59Z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0x010100F8C601D92693B34EADE4B7B7E095DDC6</vt:lpwstr>
  </property>
</Properties>
</file>